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8" windowWidth="15120" windowHeight="11532" activeTab="9"/>
  </bookViews>
  <sheets>
    <sheet name="пр.1, 2" sheetId="1" r:id="rId1"/>
    <sheet name="пр.3,4" sheetId="21" r:id="rId2"/>
    <sheet name="пр.5,6" sheetId="9" r:id="rId3"/>
    <sheet name="пр.7,8" sheetId="2" r:id="rId4"/>
    <sheet name="пр.9,10" sheetId="3" r:id="rId5"/>
    <sheet name="пр.11,12" sheetId="10" r:id="rId6"/>
    <sheet name="пр.13-15" sheetId="19" r:id="rId7"/>
    <sheet name="пр.16-18" sheetId="20" r:id="rId8"/>
    <sheet name="пр19-20" sheetId="22" r:id="rId9"/>
    <sheet name="пр 21" sheetId="23" r:id="rId10"/>
  </sheets>
  <externalReferences>
    <externalReference r:id="rId11"/>
  </externalReferences>
  <definedNames>
    <definedName name="_xlnm._FilterDatabase" localSheetId="3" hidden="1">'пр.7,8'!$I$1:$I$578</definedName>
    <definedName name="_xlnm._FilterDatabase" localSheetId="4" hidden="1">'пр.9,10'!$M$1:$M$762</definedName>
  </definedNames>
  <calcPr calcId="125725"/>
</workbook>
</file>

<file path=xl/calcChain.xml><?xml version="1.0" encoding="utf-8"?>
<calcChain xmlns="http://schemas.openxmlformats.org/spreadsheetml/2006/main">
  <c r="J84" i="2"/>
  <c r="I84"/>
  <c r="J103"/>
  <c r="I103"/>
  <c r="J105"/>
  <c r="J104" s="1"/>
  <c r="J107"/>
  <c r="J108"/>
  <c r="J109"/>
  <c r="J106" s="1"/>
  <c r="J110"/>
  <c r="J111"/>
  <c r="J112"/>
  <c r="J113"/>
  <c r="J114"/>
  <c r="J115"/>
  <c r="J116"/>
  <c r="J117"/>
  <c r="J118"/>
  <c r="I105"/>
  <c r="I104" s="1"/>
  <c r="I107"/>
  <c r="I108"/>
  <c r="I109"/>
  <c r="I111"/>
  <c r="I112"/>
  <c r="I114"/>
  <c r="I113" s="1"/>
  <c r="I116"/>
  <c r="I115" s="1"/>
  <c r="I118"/>
  <c r="I117" s="1"/>
  <c r="I110"/>
  <c r="I106"/>
  <c r="D84"/>
  <c r="D104"/>
  <c r="D106"/>
  <c r="D110"/>
  <c r="D113"/>
  <c r="D115"/>
  <c r="D117"/>
  <c r="D105"/>
  <c r="D107"/>
  <c r="D108"/>
  <c r="D109"/>
  <c r="D111"/>
  <c r="D112"/>
  <c r="D114"/>
  <c r="D116"/>
  <c r="D118"/>
  <c r="G160" i="3"/>
  <c r="G161"/>
  <c r="G167"/>
  <c r="O164"/>
  <c r="N164"/>
  <c r="G164"/>
  <c r="O181"/>
  <c r="O183"/>
  <c r="O187"/>
  <c r="O190"/>
  <c r="O192"/>
  <c r="O194"/>
  <c r="N194"/>
  <c r="N192"/>
  <c r="N190"/>
  <c r="N187"/>
  <c r="N183"/>
  <c r="N181"/>
  <c r="G181"/>
  <c r="G183"/>
  <c r="G187"/>
  <c r="G190"/>
  <c r="G192"/>
  <c r="G194"/>
  <c r="G180" s="1"/>
  <c r="J57" i="2"/>
  <c r="I57"/>
  <c r="I56" s="1"/>
  <c r="O76" i="3"/>
  <c r="N76"/>
  <c r="J425" i="2"/>
  <c r="J424" s="1"/>
  <c r="J427"/>
  <c r="J426" s="1"/>
  <c r="I427"/>
  <c r="I426" s="1"/>
  <c r="I425"/>
  <c r="I424" s="1"/>
  <c r="D425"/>
  <c r="D424" s="1"/>
  <c r="O535" i="3"/>
  <c r="N535"/>
  <c r="O537"/>
  <c r="N537"/>
  <c r="G537"/>
  <c r="G535"/>
  <c r="J342" i="2"/>
  <c r="I342"/>
  <c r="D342"/>
  <c r="J284"/>
  <c r="J283" s="1"/>
  <c r="J286"/>
  <c r="J285" s="1"/>
  <c r="I284"/>
  <c r="I283" s="1"/>
  <c r="I286"/>
  <c r="I285" s="1"/>
  <c r="D284"/>
  <c r="D283" s="1"/>
  <c r="O324" i="3"/>
  <c r="N324"/>
  <c r="G324"/>
  <c r="D286" i="2" s="1"/>
  <c r="D285" s="1"/>
  <c r="O501" i="3"/>
  <c r="O500" s="1"/>
  <c r="N501"/>
  <c r="N500" s="1"/>
  <c r="G501"/>
  <c r="G500" s="1"/>
  <c r="O654"/>
  <c r="O655"/>
  <c r="N655"/>
  <c r="N654" s="1"/>
  <c r="G655"/>
  <c r="G654" s="1"/>
  <c r="J239" i="2"/>
  <c r="J238" s="1"/>
  <c r="I239"/>
  <c r="I238" s="1"/>
  <c r="D239"/>
  <c r="D238" s="1"/>
  <c r="J124"/>
  <c r="I124"/>
  <c r="D124"/>
  <c r="G127" i="3"/>
  <c r="J56" i="2"/>
  <c r="D57"/>
  <c r="D56" s="1"/>
  <c r="O336" i="3"/>
  <c r="O335" s="1"/>
  <c r="N336"/>
  <c r="N335" s="1"/>
  <c r="G336"/>
  <c r="G335" s="1"/>
  <c r="G76"/>
  <c r="J422" i="2"/>
  <c r="I422"/>
  <c r="J511"/>
  <c r="I511"/>
  <c r="J485"/>
  <c r="I485"/>
  <c r="J434"/>
  <c r="I434"/>
  <c r="J409"/>
  <c r="I409"/>
  <c r="J383"/>
  <c r="I383"/>
  <c r="J319"/>
  <c r="J318" s="1"/>
  <c r="I319"/>
  <c r="J251"/>
  <c r="I251"/>
  <c r="J217"/>
  <c r="I217"/>
  <c r="J199"/>
  <c r="I199"/>
  <c r="J176"/>
  <c r="I176"/>
  <c r="J156"/>
  <c r="I156"/>
  <c r="J90"/>
  <c r="I90"/>
  <c r="J65"/>
  <c r="I65"/>
  <c r="J18"/>
  <c r="J16" s="1"/>
  <c r="O62" i="3"/>
  <c r="J40" i="2" s="1"/>
  <c r="N62" i="3"/>
  <c r="I40" i="2" s="1"/>
  <c r="N22" i="3"/>
  <c r="D166" i="1"/>
  <c r="D201" s="1"/>
  <c r="G601" i="3"/>
  <c r="G62"/>
  <c r="G22"/>
  <c r="G747"/>
  <c r="G727"/>
  <c r="G695"/>
  <c r="G664"/>
  <c r="G625"/>
  <c r="G548"/>
  <c r="G512"/>
  <c r="G479"/>
  <c r="G291"/>
  <c r="G244"/>
  <c r="G131"/>
  <c r="D103" i="2" l="1"/>
  <c r="O180" i="3"/>
  <c r="N180"/>
  <c r="I423" i="2"/>
  <c r="J423"/>
  <c r="D282"/>
  <c r="D281" s="1"/>
  <c r="J282"/>
  <c r="J281" s="1"/>
  <c r="I282"/>
  <c r="I281" s="1"/>
  <c r="C14" i="10"/>
  <c r="D47"/>
  <c r="C47"/>
  <c r="J174" i="2" l="1"/>
  <c r="I174"/>
  <c r="O509" i="3"/>
  <c r="J406" i="2" s="1"/>
  <c r="N509" i="3"/>
  <c r="I406" i="2" s="1"/>
  <c r="G509" i="3"/>
  <c r="O30"/>
  <c r="J26" i="2" s="1"/>
  <c r="J55"/>
  <c r="J48"/>
  <c r="I48"/>
  <c r="I258"/>
  <c r="J578"/>
  <c r="J577" s="1"/>
  <c r="I578"/>
  <c r="I577" s="1"/>
  <c r="J576"/>
  <c r="I576"/>
  <c r="J573"/>
  <c r="J574"/>
  <c r="I574"/>
  <c r="I573"/>
  <c r="J570"/>
  <c r="J571"/>
  <c r="I571"/>
  <c r="I570"/>
  <c r="J568"/>
  <c r="I568"/>
  <c r="J565"/>
  <c r="J566"/>
  <c r="I566"/>
  <c r="I565"/>
  <c r="J563"/>
  <c r="I563"/>
  <c r="J560"/>
  <c r="J561"/>
  <c r="I561"/>
  <c r="I560"/>
  <c r="J557"/>
  <c r="J558"/>
  <c r="I558"/>
  <c r="I557"/>
  <c r="J555"/>
  <c r="I555"/>
  <c r="J552"/>
  <c r="J553"/>
  <c r="I553"/>
  <c r="I552"/>
  <c r="J549"/>
  <c r="J550"/>
  <c r="I550"/>
  <c r="I549"/>
  <c r="J546"/>
  <c r="J547"/>
  <c r="I547"/>
  <c r="I546"/>
  <c r="J543"/>
  <c r="J544"/>
  <c r="I544"/>
  <c r="I543"/>
  <c r="J528"/>
  <c r="I528"/>
  <c r="J524"/>
  <c r="I524"/>
  <c r="J520"/>
  <c r="I520"/>
  <c r="J508"/>
  <c r="I508"/>
  <c r="J494"/>
  <c r="J493" s="1"/>
  <c r="I494"/>
  <c r="I493" s="1"/>
  <c r="J483"/>
  <c r="I483"/>
  <c r="J448"/>
  <c r="I448"/>
  <c r="I445"/>
  <c r="J432"/>
  <c r="I432"/>
  <c r="J419"/>
  <c r="I419"/>
  <c r="I401"/>
  <c r="I400" s="1"/>
  <c r="J380"/>
  <c r="I380"/>
  <c r="J299"/>
  <c r="I299"/>
  <c r="I320"/>
  <c r="I318"/>
  <c r="J317"/>
  <c r="J316" s="1"/>
  <c r="I317"/>
  <c r="I316" s="1"/>
  <c r="J263"/>
  <c r="I263"/>
  <c r="J248"/>
  <c r="I248"/>
  <c r="J245"/>
  <c r="I245"/>
  <c r="J227"/>
  <c r="I227"/>
  <c r="J213"/>
  <c r="I213"/>
  <c r="J196"/>
  <c r="I196"/>
  <c r="J154"/>
  <c r="I154"/>
  <c r="J170"/>
  <c r="I170"/>
  <c r="J188"/>
  <c r="I188"/>
  <c r="J192"/>
  <c r="I192"/>
  <c r="J142"/>
  <c r="J144"/>
  <c r="J146"/>
  <c r="I146"/>
  <c r="I144"/>
  <c r="I142"/>
  <c r="I141"/>
  <c r="I140" s="1"/>
  <c r="J141"/>
  <c r="J123"/>
  <c r="J126"/>
  <c r="I126"/>
  <c r="J122"/>
  <c r="I123"/>
  <c r="I122"/>
  <c r="J102"/>
  <c r="I102"/>
  <c r="I87"/>
  <c r="J61"/>
  <c r="I61"/>
  <c r="J52"/>
  <c r="J53"/>
  <c r="I53"/>
  <c r="I52"/>
  <c r="J37"/>
  <c r="I37"/>
  <c r="J30"/>
  <c r="J31"/>
  <c r="I31"/>
  <c r="I30"/>
  <c r="I26"/>
  <c r="I18" l="1"/>
  <c r="I16" s="1"/>
  <c r="J87"/>
  <c r="D578" l="1"/>
  <c r="D577" s="1"/>
  <c r="D494"/>
  <c r="D493" s="1"/>
  <c r="D168"/>
  <c r="D48" i="1"/>
  <c r="G606" i="3"/>
  <c r="C20" i="10" l="1"/>
  <c r="C18"/>
  <c r="C17" s="1"/>
  <c r="C16" l="1"/>
  <c r="C3" i="23"/>
  <c r="D31" i="22" l="1"/>
  <c r="C31"/>
  <c r="D28"/>
  <c r="C28"/>
  <c r="C12"/>
  <c r="C17" s="1"/>
  <c r="C9"/>
  <c r="C36" l="1"/>
  <c r="D36"/>
  <c r="O446" i="3"/>
  <c r="O755" l="1"/>
  <c r="N755"/>
  <c r="G755"/>
  <c r="O757"/>
  <c r="E99" i="9" s="1"/>
  <c r="N757" i="3"/>
  <c r="D99" i="9" s="1"/>
  <c r="G757" i="3"/>
  <c r="D49" i="9" s="1"/>
  <c r="G354" i="3" l="1"/>
  <c r="D64" i="1" l="1"/>
  <c r="D55" s="1"/>
  <c r="D163"/>
  <c r="E198" l="1"/>
  <c r="E196"/>
  <c r="E166" s="1"/>
  <c r="E155"/>
  <c r="E153"/>
  <c r="E149"/>
  <c r="E148"/>
  <c r="E144" s="1"/>
  <c r="E138"/>
  <c r="E137" s="1"/>
  <c r="E133"/>
  <c r="E132" s="1"/>
  <c r="E131" s="1"/>
  <c r="E128"/>
  <c r="E126"/>
  <c r="E122"/>
  <c r="E121" s="1"/>
  <c r="E116"/>
  <c r="E115" s="1"/>
  <c r="E110"/>
  <c r="E109" s="1"/>
  <c r="D198"/>
  <c r="D196"/>
  <c r="D155"/>
  <c r="D153"/>
  <c r="D149"/>
  <c r="D148"/>
  <c r="D144" s="1"/>
  <c r="D138"/>
  <c r="D137" s="1"/>
  <c r="D133"/>
  <c r="D132" s="1"/>
  <c r="D131" s="1"/>
  <c r="D128"/>
  <c r="D126"/>
  <c r="D122"/>
  <c r="D121" s="1"/>
  <c r="D116"/>
  <c r="D115" s="1"/>
  <c r="D110"/>
  <c r="D109" s="1"/>
  <c r="E143" l="1"/>
  <c r="E130" s="1"/>
  <c r="D143"/>
  <c r="D130" s="1"/>
  <c r="E125"/>
  <c r="D125"/>
  <c r="D108" l="1"/>
  <c r="D165" s="1"/>
  <c r="C59" i="10" s="1"/>
  <c r="C58" s="1"/>
  <c r="C57" s="1"/>
  <c r="C56" s="1"/>
  <c r="E108" i="1"/>
  <c r="E165" s="1"/>
  <c r="E201" s="1"/>
  <c r="D59" i="10" s="1"/>
  <c r="D58" s="1"/>
  <c r="D57" s="1"/>
  <c r="D56" s="1"/>
  <c r="C3" i="21"/>
  <c r="C90" s="1"/>
  <c r="C11"/>
  <c r="E30" i="20"/>
  <c r="E47"/>
  <c r="E44"/>
  <c r="D42"/>
  <c r="C42"/>
  <c r="B42"/>
  <c r="E27"/>
  <c r="D25"/>
  <c r="C25"/>
  <c r="B25"/>
  <c r="C39" i="19"/>
  <c r="C26"/>
  <c r="D53" i="10"/>
  <c r="D51"/>
  <c r="D50" s="1"/>
  <c r="D45"/>
  <c r="D44" s="1"/>
  <c r="C53"/>
  <c r="C51"/>
  <c r="C50" s="1"/>
  <c r="C45"/>
  <c r="C44" s="1"/>
  <c r="O753" i="3"/>
  <c r="O751"/>
  <c r="O749"/>
  <c r="O746"/>
  <c r="O744"/>
  <c r="O736"/>
  <c r="O734"/>
  <c r="O732"/>
  <c r="O729"/>
  <c r="O725"/>
  <c r="O723"/>
  <c r="O715"/>
  <c r="O714" s="1"/>
  <c r="O711"/>
  <c r="O710" s="1"/>
  <c r="O707"/>
  <c r="O706" s="1"/>
  <c r="O701"/>
  <c r="O699"/>
  <c r="O697"/>
  <c r="O693"/>
  <c r="O691"/>
  <c r="O683"/>
  <c r="O682" s="1"/>
  <c r="O681" s="1"/>
  <c r="O679"/>
  <c r="O677"/>
  <c r="O673"/>
  <c r="O671"/>
  <c r="O669"/>
  <c r="O666"/>
  <c r="O663"/>
  <c r="O660"/>
  <c r="O652"/>
  <c r="O651" s="1"/>
  <c r="O650" s="1"/>
  <c r="O648"/>
  <c r="O646"/>
  <c r="O642"/>
  <c r="O640"/>
  <c r="O638"/>
  <c r="O636"/>
  <c r="O634"/>
  <c r="O632"/>
  <c r="O630"/>
  <c r="O627"/>
  <c r="O624"/>
  <c r="O622"/>
  <c r="O618"/>
  <c r="O616"/>
  <c r="O614"/>
  <c r="O612"/>
  <c r="O610"/>
  <c r="O608"/>
  <c r="O606"/>
  <c r="O603"/>
  <c r="O600"/>
  <c r="O598"/>
  <c r="O590"/>
  <c r="O588"/>
  <c r="O585"/>
  <c r="O581"/>
  <c r="O580" s="1"/>
  <c r="O579" s="1"/>
  <c r="O576"/>
  <c r="O572"/>
  <c r="O567"/>
  <c r="O563"/>
  <c r="O559"/>
  <c r="O557"/>
  <c r="O555"/>
  <c r="O553"/>
  <c r="O550"/>
  <c r="O547"/>
  <c r="O545"/>
  <c r="O534"/>
  <c r="O533" s="1"/>
  <c r="O530"/>
  <c r="O529" s="1"/>
  <c r="O528" s="1"/>
  <c r="E96" i="9" s="1"/>
  <c r="E95" s="1"/>
  <c r="O524" i="3"/>
  <c r="O523" s="1"/>
  <c r="O521"/>
  <c r="O519"/>
  <c r="O517"/>
  <c r="O514"/>
  <c r="O510"/>
  <c r="O508"/>
  <c r="O498"/>
  <c r="O497" s="1"/>
  <c r="O496" s="1"/>
  <c r="O494"/>
  <c r="O492"/>
  <c r="O488"/>
  <c r="O486"/>
  <c r="O484"/>
  <c r="O481"/>
  <c r="O478"/>
  <c r="O476"/>
  <c r="O474"/>
  <c r="O466"/>
  <c r="O464"/>
  <c r="O461"/>
  <c r="O459"/>
  <c r="O456"/>
  <c r="O449"/>
  <c r="O442"/>
  <c r="O441" s="1"/>
  <c r="O440" s="1"/>
  <c r="O438"/>
  <c r="O437" s="1"/>
  <c r="O435"/>
  <c r="O434" s="1"/>
  <c r="O429"/>
  <c r="O428" s="1"/>
  <c r="O427" s="1"/>
  <c r="E90" i="9" s="1"/>
  <c r="O425" i="3"/>
  <c r="O424" s="1"/>
  <c r="O423" s="1"/>
  <c r="E89" i="9" s="1"/>
  <c r="O420" i="3"/>
  <c r="O419" s="1"/>
  <c r="O417"/>
  <c r="O416" s="1"/>
  <c r="O411"/>
  <c r="O406"/>
  <c r="O405" s="1"/>
  <c r="O404" s="1"/>
  <c r="O401"/>
  <c r="O400" s="1"/>
  <c r="O399" s="1"/>
  <c r="O396"/>
  <c r="O395" s="1"/>
  <c r="O394" s="1"/>
  <c r="O392"/>
  <c r="O391" s="1"/>
  <c r="O389"/>
  <c r="O388" s="1"/>
  <c r="O386"/>
  <c r="O385" s="1"/>
  <c r="O382"/>
  <c r="O379"/>
  <c r="O377"/>
  <c r="O375"/>
  <c r="O372"/>
  <c r="O371" s="1"/>
  <c r="O368"/>
  <c r="O367" s="1"/>
  <c r="O366" s="1"/>
  <c r="O363"/>
  <c r="O362" s="1"/>
  <c r="O361" s="1"/>
  <c r="O360" s="1"/>
  <c r="E72" i="9" s="1"/>
  <c r="O358" i="3"/>
  <c r="O357" s="1"/>
  <c r="E71" i="9" s="1"/>
  <c r="O354" i="3"/>
  <c r="O353" s="1"/>
  <c r="O352" s="1"/>
  <c r="E70" i="9" s="1"/>
  <c r="O349" i="3"/>
  <c r="O348" s="1"/>
  <c r="O347" s="1"/>
  <c r="O345"/>
  <c r="O343"/>
  <c r="O340"/>
  <c r="O333"/>
  <c r="O332" s="1"/>
  <c r="O331" s="1"/>
  <c r="O329"/>
  <c r="O328" s="1"/>
  <c r="O327" s="1"/>
  <c r="O322"/>
  <c r="O316"/>
  <c r="O314"/>
  <c r="O309"/>
  <c r="O306"/>
  <c r="O304"/>
  <c r="O301"/>
  <c r="O298"/>
  <c r="O295"/>
  <c r="O292"/>
  <c r="O290"/>
  <c r="O288"/>
  <c r="O283"/>
  <c r="O282" s="1"/>
  <c r="O279"/>
  <c r="O278" s="1"/>
  <c r="O277" s="1"/>
  <c r="E64" i="9" s="1"/>
  <c r="O274" i="3"/>
  <c r="O273" s="1"/>
  <c r="O272" s="1"/>
  <c r="E63" i="9" s="1"/>
  <c r="O270" i="3"/>
  <c r="O268"/>
  <c r="O265"/>
  <c r="O261"/>
  <c r="O260" s="1"/>
  <c r="O259" s="1"/>
  <c r="O257"/>
  <c r="O255"/>
  <c r="O253"/>
  <c r="O251"/>
  <c r="O249"/>
  <c r="O246"/>
  <c r="O243"/>
  <c r="O241"/>
  <c r="O235"/>
  <c r="O233"/>
  <c r="O227"/>
  <c r="O226" s="1"/>
  <c r="O225" s="1"/>
  <c r="E59" i="9" s="1"/>
  <c r="O219" i="3"/>
  <c r="O218" s="1"/>
  <c r="O217" s="1"/>
  <c r="O213"/>
  <c r="O212" s="1"/>
  <c r="O210"/>
  <c r="O208"/>
  <c r="O201"/>
  <c r="O200" s="1"/>
  <c r="O198"/>
  <c r="O197" s="1"/>
  <c r="O196" s="1"/>
  <c r="O178"/>
  <c r="O176"/>
  <c r="O174"/>
  <c r="O172"/>
  <c r="O169"/>
  <c r="O165"/>
  <c r="O163"/>
  <c r="O158"/>
  <c r="O157" s="1"/>
  <c r="O156" s="1"/>
  <c r="O154"/>
  <c r="O152"/>
  <c r="O148"/>
  <c r="O147" s="1"/>
  <c r="O146" s="1"/>
  <c r="O144"/>
  <c r="O142"/>
  <c r="O140"/>
  <c r="O138"/>
  <c r="O136"/>
  <c r="O133"/>
  <c r="O130"/>
  <c r="O127"/>
  <c r="O122"/>
  <c r="J125" i="2" s="1"/>
  <c r="O117" i="3"/>
  <c r="O112"/>
  <c r="O110"/>
  <c r="O108"/>
  <c r="O106"/>
  <c r="O104"/>
  <c r="O102"/>
  <c r="O100"/>
  <c r="O95"/>
  <c r="O94" s="1"/>
  <c r="O93" s="1"/>
  <c r="O91"/>
  <c r="O89"/>
  <c r="O84"/>
  <c r="O83" s="1"/>
  <c r="O82" s="1"/>
  <c r="O80"/>
  <c r="O78"/>
  <c r="O73"/>
  <c r="O71"/>
  <c r="O69"/>
  <c r="O67"/>
  <c r="O64"/>
  <c r="O61"/>
  <c r="O58"/>
  <c r="O52"/>
  <c r="O51" s="1"/>
  <c r="O49"/>
  <c r="O46"/>
  <c r="O42"/>
  <c r="O41" s="1"/>
  <c r="O40" s="1"/>
  <c r="O38"/>
  <c r="O36"/>
  <c r="O33"/>
  <c r="O31"/>
  <c r="O29"/>
  <c r="O27"/>
  <c r="O24"/>
  <c r="O21"/>
  <c r="O19"/>
  <c r="N753"/>
  <c r="N751"/>
  <c r="N749"/>
  <c r="N746"/>
  <c r="N744"/>
  <c r="N736"/>
  <c r="N734"/>
  <c r="N732"/>
  <c r="N729"/>
  <c r="N725"/>
  <c r="N723"/>
  <c r="N715"/>
  <c r="N714" s="1"/>
  <c r="N711"/>
  <c r="N710" s="1"/>
  <c r="N707"/>
  <c r="N706" s="1"/>
  <c r="N701"/>
  <c r="N699"/>
  <c r="N697"/>
  <c r="N693"/>
  <c r="N691"/>
  <c r="N683"/>
  <c r="N682" s="1"/>
  <c r="N681" s="1"/>
  <c r="N679"/>
  <c r="N677"/>
  <c r="N673"/>
  <c r="N671"/>
  <c r="N669"/>
  <c r="N666"/>
  <c r="N663"/>
  <c r="N660"/>
  <c r="N652"/>
  <c r="N651" s="1"/>
  <c r="N650" s="1"/>
  <c r="N648"/>
  <c r="N646"/>
  <c r="N642"/>
  <c r="N640"/>
  <c r="N638"/>
  <c r="N636"/>
  <c r="N634"/>
  <c r="N632"/>
  <c r="N630"/>
  <c r="N627"/>
  <c r="N624"/>
  <c r="N622"/>
  <c r="N618"/>
  <c r="N616"/>
  <c r="N614"/>
  <c r="N612"/>
  <c r="N610"/>
  <c r="N608"/>
  <c r="N606"/>
  <c r="N603"/>
  <c r="N600"/>
  <c r="N598"/>
  <c r="N590"/>
  <c r="N588"/>
  <c r="N585"/>
  <c r="N581"/>
  <c r="N580" s="1"/>
  <c r="N579" s="1"/>
  <c r="N576"/>
  <c r="N572"/>
  <c r="N567"/>
  <c r="N563"/>
  <c r="N559"/>
  <c r="N557"/>
  <c r="N555"/>
  <c r="N553"/>
  <c r="N550"/>
  <c r="N547"/>
  <c r="N545"/>
  <c r="N534"/>
  <c r="N533" s="1"/>
  <c r="N530"/>
  <c r="N529" s="1"/>
  <c r="N528" s="1"/>
  <c r="D96" i="9" s="1"/>
  <c r="D95" s="1"/>
  <c r="N524" i="3"/>
  <c r="N523" s="1"/>
  <c r="N521"/>
  <c r="N519"/>
  <c r="N517"/>
  <c r="N514"/>
  <c r="N510"/>
  <c r="N508"/>
  <c r="N498"/>
  <c r="N497" s="1"/>
  <c r="N496" s="1"/>
  <c r="N494"/>
  <c r="N492"/>
  <c r="N488"/>
  <c r="N486"/>
  <c r="N484"/>
  <c r="N481"/>
  <c r="N478"/>
  <c r="N476"/>
  <c r="N474"/>
  <c r="N466"/>
  <c r="N464"/>
  <c r="N461"/>
  <c r="N459"/>
  <c r="N456"/>
  <c r="N449"/>
  <c r="N446"/>
  <c r="N442"/>
  <c r="N441" s="1"/>
  <c r="N440" s="1"/>
  <c r="N438"/>
  <c r="N437" s="1"/>
  <c r="N435"/>
  <c r="N429"/>
  <c r="N428" s="1"/>
  <c r="N427" s="1"/>
  <c r="D90" i="9" s="1"/>
  <c r="N425" i="3"/>
  <c r="N424" s="1"/>
  <c r="N423" s="1"/>
  <c r="D89" i="9" s="1"/>
  <c r="N420" i="3"/>
  <c r="N419" s="1"/>
  <c r="N417"/>
  <c r="N416" s="1"/>
  <c r="N411"/>
  <c r="N406"/>
  <c r="N405" s="1"/>
  <c r="N404" s="1"/>
  <c r="N401"/>
  <c r="N400" s="1"/>
  <c r="N399" s="1"/>
  <c r="N396"/>
  <c r="N395" s="1"/>
  <c r="N394" s="1"/>
  <c r="N392"/>
  <c r="N391" s="1"/>
  <c r="N389"/>
  <c r="N388" s="1"/>
  <c r="N386"/>
  <c r="N385" s="1"/>
  <c r="N382"/>
  <c r="N379"/>
  <c r="N377"/>
  <c r="N375"/>
  <c r="N372"/>
  <c r="N371" s="1"/>
  <c r="N368"/>
  <c r="N367" s="1"/>
  <c r="N366" s="1"/>
  <c r="N363"/>
  <c r="N362" s="1"/>
  <c r="N361" s="1"/>
  <c r="N360" s="1"/>
  <c r="D72" i="9" s="1"/>
  <c r="N358" i="3"/>
  <c r="N357" s="1"/>
  <c r="D71" i="9" s="1"/>
  <c r="N354" i="3"/>
  <c r="N353" s="1"/>
  <c r="N352" s="1"/>
  <c r="D70" i="9" s="1"/>
  <c r="N349" i="3"/>
  <c r="N348" s="1"/>
  <c r="N347" s="1"/>
  <c r="N345"/>
  <c r="N343"/>
  <c r="N340"/>
  <c r="N333"/>
  <c r="N332" s="1"/>
  <c r="N331" s="1"/>
  <c r="N329"/>
  <c r="N328" s="1"/>
  <c r="N327" s="1"/>
  <c r="N322"/>
  <c r="N316"/>
  <c r="N314"/>
  <c r="N309"/>
  <c r="N306"/>
  <c r="N304"/>
  <c r="N301"/>
  <c r="N298"/>
  <c r="N295"/>
  <c r="N292"/>
  <c r="N290"/>
  <c r="N288"/>
  <c r="N283"/>
  <c r="N282" s="1"/>
  <c r="N279"/>
  <c r="N278" s="1"/>
  <c r="N277" s="1"/>
  <c r="D64" i="9" s="1"/>
  <c r="N274" i="3"/>
  <c r="N273" s="1"/>
  <c r="N272" s="1"/>
  <c r="D63" i="9" s="1"/>
  <c r="N270" i="3"/>
  <c r="N268"/>
  <c r="N265"/>
  <c r="N261"/>
  <c r="N260" s="1"/>
  <c r="N259" s="1"/>
  <c r="N257"/>
  <c r="N255"/>
  <c r="N253"/>
  <c r="N251"/>
  <c r="N249"/>
  <c r="N246"/>
  <c r="N243"/>
  <c r="N241"/>
  <c r="N235"/>
  <c r="N233"/>
  <c r="N227"/>
  <c r="N226" s="1"/>
  <c r="N225" s="1"/>
  <c r="D59" i="9" s="1"/>
  <c r="N219" i="3"/>
  <c r="N218" s="1"/>
  <c r="N217" s="1"/>
  <c r="N213"/>
  <c r="N212" s="1"/>
  <c r="N210"/>
  <c r="N208"/>
  <c r="N201"/>
  <c r="N200" s="1"/>
  <c r="N198"/>
  <c r="N197" s="1"/>
  <c r="N196" s="1"/>
  <c r="N178"/>
  <c r="N176"/>
  <c r="N174"/>
  <c r="N172"/>
  <c r="N169"/>
  <c r="N165"/>
  <c r="N163"/>
  <c r="N158"/>
  <c r="N157" s="1"/>
  <c r="N156" s="1"/>
  <c r="N154"/>
  <c r="N152"/>
  <c r="N148"/>
  <c r="N147" s="1"/>
  <c r="N146" s="1"/>
  <c r="N144"/>
  <c r="N142"/>
  <c r="N140"/>
  <c r="N138"/>
  <c r="N136"/>
  <c r="N133"/>
  <c r="N130"/>
  <c r="N127"/>
  <c r="N122"/>
  <c r="I125" i="2" s="1"/>
  <c r="N117" i="3"/>
  <c r="N112"/>
  <c r="N110"/>
  <c r="N108"/>
  <c r="N106"/>
  <c r="N104"/>
  <c r="N102"/>
  <c r="N100"/>
  <c r="N95"/>
  <c r="N94" s="1"/>
  <c r="N93" s="1"/>
  <c r="N91"/>
  <c r="N89"/>
  <c r="N84"/>
  <c r="N83" s="1"/>
  <c r="N82" s="1"/>
  <c r="N80"/>
  <c r="N78"/>
  <c r="N73"/>
  <c r="N71"/>
  <c r="N69"/>
  <c r="N67"/>
  <c r="N64"/>
  <c r="N61"/>
  <c r="N58"/>
  <c r="N57" s="1"/>
  <c r="N52"/>
  <c r="N51" s="1"/>
  <c r="N49"/>
  <c r="N46"/>
  <c r="N42"/>
  <c r="N41" s="1"/>
  <c r="N40" s="1"/>
  <c r="N38"/>
  <c r="N36"/>
  <c r="N33"/>
  <c r="N31"/>
  <c r="N29"/>
  <c r="N27"/>
  <c r="N24"/>
  <c r="N21"/>
  <c r="N19"/>
  <c r="J575" i="2"/>
  <c r="J567"/>
  <c r="J562"/>
  <c r="J554"/>
  <c r="J527"/>
  <c r="J526" s="1"/>
  <c r="J523"/>
  <c r="J521"/>
  <c r="J519"/>
  <c r="J516"/>
  <c r="J507"/>
  <c r="J499"/>
  <c r="J491"/>
  <c r="J489"/>
  <c r="J487"/>
  <c r="J482"/>
  <c r="J478"/>
  <c r="J476"/>
  <c r="J468"/>
  <c r="J467" s="1"/>
  <c r="J447"/>
  <c r="J445"/>
  <c r="J441"/>
  <c r="J439"/>
  <c r="J431"/>
  <c r="J420"/>
  <c r="J418"/>
  <c r="J416"/>
  <c r="J414"/>
  <c r="J405"/>
  <c r="J401"/>
  <c r="J400"/>
  <c r="J389"/>
  <c r="J387"/>
  <c r="J385"/>
  <c r="J379"/>
  <c r="J374"/>
  <c r="J373" s="1"/>
  <c r="J371"/>
  <c r="J370" s="1"/>
  <c r="J368"/>
  <c r="J367" s="1"/>
  <c r="J366"/>
  <c r="J364"/>
  <c r="J361"/>
  <c r="J360" s="1"/>
  <c r="J358"/>
  <c r="J354"/>
  <c r="J353" s="1"/>
  <c r="J352" s="1"/>
  <c r="J341"/>
  <c r="J340" s="1"/>
  <c r="J335"/>
  <c r="J331"/>
  <c r="J330" s="1"/>
  <c r="J328"/>
  <c r="J307"/>
  <c r="J305"/>
  <c r="J302"/>
  <c r="J301" s="1"/>
  <c r="J298"/>
  <c r="J296"/>
  <c r="J293"/>
  <c r="J292" s="1"/>
  <c r="J288"/>
  <c r="J287" s="1"/>
  <c r="J324"/>
  <c r="J323" s="1"/>
  <c r="J322" s="1"/>
  <c r="J320"/>
  <c r="J349"/>
  <c r="J348" s="1"/>
  <c r="J279"/>
  <c r="J275"/>
  <c r="J273"/>
  <c r="J265"/>
  <c r="J264" s="1"/>
  <c r="J262"/>
  <c r="J260"/>
  <c r="J258"/>
  <c r="J256"/>
  <c r="J247"/>
  <c r="J243"/>
  <c r="J236"/>
  <c r="J232"/>
  <c r="J230"/>
  <c r="J226"/>
  <c r="J224"/>
  <c r="J222"/>
  <c r="J214"/>
  <c r="J212"/>
  <c r="J208"/>
  <c r="J206"/>
  <c r="J204"/>
  <c r="J191"/>
  <c r="J189"/>
  <c r="J187"/>
  <c r="J185"/>
  <c r="J183"/>
  <c r="J181"/>
  <c r="J173"/>
  <c r="J169"/>
  <c r="J168"/>
  <c r="J167" s="1"/>
  <c r="J165"/>
  <c r="J163"/>
  <c r="J161"/>
  <c r="J153"/>
  <c r="J140"/>
  <c r="J135"/>
  <c r="J134" s="1"/>
  <c r="J132"/>
  <c r="J101"/>
  <c r="J99"/>
  <c r="J97"/>
  <c r="J95"/>
  <c r="J86"/>
  <c r="J82"/>
  <c r="J78"/>
  <c r="J76"/>
  <c r="J74"/>
  <c r="J72"/>
  <c r="J70"/>
  <c r="J54"/>
  <c r="J49"/>
  <c r="J47"/>
  <c r="J45"/>
  <c r="J33"/>
  <c r="J32" s="1"/>
  <c r="J27"/>
  <c r="J25"/>
  <c r="J23"/>
  <c r="J14"/>
  <c r="I575"/>
  <c r="I567"/>
  <c r="I562"/>
  <c r="I554"/>
  <c r="I527"/>
  <c r="I526" s="1"/>
  <c r="I523"/>
  <c r="I521"/>
  <c r="I519"/>
  <c r="I516"/>
  <c r="I507"/>
  <c r="I499"/>
  <c r="I491"/>
  <c r="I489"/>
  <c r="I487"/>
  <c r="I482"/>
  <c r="I478"/>
  <c r="I476"/>
  <c r="I468"/>
  <c r="I447"/>
  <c r="I441"/>
  <c r="I439"/>
  <c r="I431"/>
  <c r="I420"/>
  <c r="I418"/>
  <c r="I416"/>
  <c r="I414"/>
  <c r="I405"/>
  <c r="I389"/>
  <c r="I387"/>
  <c r="I385"/>
  <c r="I379"/>
  <c r="I374"/>
  <c r="I373" s="1"/>
  <c r="I371"/>
  <c r="I370" s="1"/>
  <c r="I368"/>
  <c r="I367" s="1"/>
  <c r="I366"/>
  <c r="I364"/>
  <c r="I361"/>
  <c r="I360" s="1"/>
  <c r="I358"/>
  <c r="I357" s="1"/>
  <c r="I354"/>
  <c r="I353" s="1"/>
  <c r="I352" s="1"/>
  <c r="I341"/>
  <c r="I340" s="1"/>
  <c r="I335"/>
  <c r="I331"/>
  <c r="I330" s="1"/>
  <c r="I327"/>
  <c r="I307"/>
  <c r="I305"/>
  <c r="I302"/>
  <c r="I301" s="1"/>
  <c r="I298"/>
  <c r="I296"/>
  <c r="I293"/>
  <c r="I292" s="1"/>
  <c r="I288"/>
  <c r="I287" s="1"/>
  <c r="I324"/>
  <c r="I323" s="1"/>
  <c r="I322" s="1"/>
  <c r="I349"/>
  <c r="I348" s="1"/>
  <c r="I279"/>
  <c r="I273"/>
  <c r="I266"/>
  <c r="I262"/>
  <c r="I260"/>
  <c r="I256"/>
  <c r="I247"/>
  <c r="I243"/>
  <c r="I236"/>
  <c r="I232"/>
  <c r="I230"/>
  <c r="I226"/>
  <c r="I224"/>
  <c r="I222"/>
  <c r="I214"/>
  <c r="I212"/>
  <c r="I208"/>
  <c r="I206"/>
  <c r="I204"/>
  <c r="I191"/>
  <c r="I189"/>
  <c r="I187"/>
  <c r="I185"/>
  <c r="I183"/>
  <c r="I181"/>
  <c r="I173"/>
  <c r="I169"/>
  <c r="I167"/>
  <c r="I165"/>
  <c r="I163"/>
  <c r="I161"/>
  <c r="I153"/>
  <c r="I136"/>
  <c r="I132"/>
  <c r="I101"/>
  <c r="I99"/>
  <c r="I97"/>
  <c r="I95"/>
  <c r="I86"/>
  <c r="I82"/>
  <c r="I78"/>
  <c r="I76"/>
  <c r="I74"/>
  <c r="I72"/>
  <c r="I70"/>
  <c r="I54"/>
  <c r="I49"/>
  <c r="I47"/>
  <c r="I45"/>
  <c r="I32"/>
  <c r="I25"/>
  <c r="I23"/>
  <c r="I14"/>
  <c r="O57" i="3" l="1"/>
  <c r="N320"/>
  <c r="N319" s="1"/>
  <c r="N321"/>
  <c r="O320"/>
  <c r="O319" s="1"/>
  <c r="O321"/>
  <c r="N281"/>
  <c r="D65" i="9" s="1"/>
  <c r="O281" i="3"/>
  <c r="E65" i="9" s="1"/>
  <c r="O126" i="3"/>
  <c r="N126"/>
  <c r="N409"/>
  <c r="N410"/>
  <c r="O409"/>
  <c r="O398" s="1"/>
  <c r="O410"/>
  <c r="N18"/>
  <c r="O18"/>
  <c r="I149" i="2"/>
  <c r="I148" s="1"/>
  <c r="I139" s="1"/>
  <c r="I138" s="1"/>
  <c r="J149"/>
  <c r="J148" s="1"/>
  <c r="J139" s="1"/>
  <c r="J138" s="1"/>
  <c r="N313" i="3"/>
  <c r="O645"/>
  <c r="O644" s="1"/>
  <c r="N562"/>
  <c r="N561" s="1"/>
  <c r="O87"/>
  <c r="O86" s="1"/>
  <c r="N56"/>
  <c r="N532"/>
  <c r="D98" i="9"/>
  <c r="D97" s="1"/>
  <c r="O216" i="3"/>
  <c r="E91" i="9"/>
  <c r="O56" i="3"/>
  <c r="N216"/>
  <c r="D91" i="9"/>
  <c r="O532" i="3"/>
  <c r="E98" i="9"/>
  <c r="E97" s="1"/>
  <c r="I381" i="2"/>
  <c r="I378" s="1"/>
  <c r="I377" s="1"/>
  <c r="I509"/>
  <c r="I201"/>
  <c r="I407"/>
  <c r="I42"/>
  <c r="O743" i="3"/>
  <c r="O742" s="1"/>
  <c r="O741" s="1"/>
  <c r="N463"/>
  <c r="O342"/>
  <c r="O338" s="1"/>
  <c r="O326" s="1"/>
  <c r="I198" i="2"/>
  <c r="I411"/>
  <c r="N743" i="3"/>
  <c r="N742" s="1"/>
  <c r="N741" s="1"/>
  <c r="O507"/>
  <c r="O506" s="1"/>
  <c r="O505" s="1"/>
  <c r="O504" s="1"/>
  <c r="O722"/>
  <c r="O721" s="1"/>
  <c r="O720" s="1"/>
  <c r="O719" s="1"/>
  <c r="O718" s="1"/>
  <c r="O717" s="1"/>
  <c r="J175" i="2"/>
  <c r="J270"/>
  <c r="J269" s="1"/>
  <c r="J268" s="1"/>
  <c r="N151" i="3"/>
  <c r="N150" s="1"/>
  <c r="N162"/>
  <c r="N161" s="1"/>
  <c r="O264"/>
  <c r="O263" s="1"/>
  <c r="O562"/>
  <c r="O561" s="1"/>
  <c r="J121" i="2"/>
  <c r="J216"/>
  <c r="J249"/>
  <c r="J393"/>
  <c r="J392" s="1"/>
  <c r="N45" i="3"/>
  <c r="N44" s="1"/>
  <c r="N645"/>
  <c r="N644" s="1"/>
  <c r="O207"/>
  <c r="O206" s="1"/>
  <c r="O313"/>
  <c r="O463"/>
  <c r="O584"/>
  <c r="O583" s="1"/>
  <c r="O676"/>
  <c r="O675" s="1"/>
  <c r="J92" i="2"/>
  <c r="J530"/>
  <c r="J529" s="1"/>
  <c r="J518" s="1"/>
  <c r="N381" i="3"/>
  <c r="N584"/>
  <c r="N583" s="1"/>
  <c r="N659"/>
  <c r="N658" s="1"/>
  <c r="O544"/>
  <c r="O543" s="1"/>
  <c r="O659"/>
  <c r="O658" s="1"/>
  <c r="N491"/>
  <c r="N490" s="1"/>
  <c r="O294"/>
  <c r="O621"/>
  <c r="O620" s="1"/>
  <c r="I39" i="2"/>
  <c r="J51"/>
  <c r="J60"/>
  <c r="J81"/>
  <c r="J80" s="1"/>
  <c r="N116" i="3"/>
  <c r="N115" s="1"/>
  <c r="N114" s="1"/>
  <c r="N240"/>
  <c r="N264"/>
  <c r="N263" s="1"/>
  <c r="N287"/>
  <c r="N286" s="1"/>
  <c r="N342"/>
  <c r="N338" s="1"/>
  <c r="N326" s="1"/>
  <c r="N433"/>
  <c r="N571"/>
  <c r="N570" s="1"/>
  <c r="N676"/>
  <c r="N675" s="1"/>
  <c r="O45"/>
  <c r="O44" s="1"/>
  <c r="O116"/>
  <c r="O115" s="1"/>
  <c r="O114" s="1"/>
  <c r="O232"/>
  <c r="O231" s="1"/>
  <c r="O230" s="1"/>
  <c r="O229" s="1"/>
  <c r="E60" i="9" s="1"/>
  <c r="O287" i="3"/>
  <c r="O286" s="1"/>
  <c r="O491"/>
  <c r="O490" s="1"/>
  <c r="O597"/>
  <c r="O596" s="1"/>
  <c r="I20" i="2"/>
  <c r="I235"/>
  <c r="I234" s="1"/>
  <c r="I129"/>
  <c r="I128" s="1"/>
  <c r="I127" s="1"/>
  <c r="I175"/>
  <c r="I249"/>
  <c r="I270"/>
  <c r="I269" s="1"/>
  <c r="I268" s="1"/>
  <c r="I345"/>
  <c r="I344" s="1"/>
  <c r="I343" s="1"/>
  <c r="I433"/>
  <c r="I473"/>
  <c r="I472" s="1"/>
  <c r="I471" s="1"/>
  <c r="I556"/>
  <c r="I569"/>
  <c r="J548"/>
  <c r="N374" i="3"/>
  <c r="N370" s="1"/>
  <c r="N415"/>
  <c r="N414" s="1"/>
  <c r="N445"/>
  <c r="N544"/>
  <c r="N543" s="1"/>
  <c r="N597"/>
  <c r="N596" s="1"/>
  <c r="O98"/>
  <c r="O97" s="1"/>
  <c r="O433"/>
  <c r="N232"/>
  <c r="N231" s="1"/>
  <c r="N230" s="1"/>
  <c r="N229" s="1"/>
  <c r="D60" i="9" s="1"/>
  <c r="N455" i="3"/>
  <c r="N690"/>
  <c r="N688" s="1"/>
  <c r="O125"/>
  <c r="O162"/>
  <c r="O161" s="1"/>
  <c r="O473"/>
  <c r="O472" s="1"/>
  <c r="O690"/>
  <c r="O689" s="1"/>
  <c r="I513" i="2"/>
  <c r="I548"/>
  <c r="I572"/>
  <c r="J201"/>
  <c r="J219"/>
  <c r="J559"/>
  <c r="J564"/>
  <c r="N87" i="3"/>
  <c r="N86" s="1"/>
  <c r="N98"/>
  <c r="N97" s="1"/>
  <c r="N125"/>
  <c r="N207"/>
  <c r="N206" s="1"/>
  <c r="N294"/>
  <c r="N398"/>
  <c r="N473"/>
  <c r="N472" s="1"/>
  <c r="N507"/>
  <c r="N506" s="1"/>
  <c r="N505" s="1"/>
  <c r="N504" s="1"/>
  <c r="N621"/>
  <c r="N620" s="1"/>
  <c r="N705"/>
  <c r="N704" s="1"/>
  <c r="N722"/>
  <c r="N721" s="1"/>
  <c r="N720" s="1"/>
  <c r="N719" s="1"/>
  <c r="N718" s="1"/>
  <c r="N717" s="1"/>
  <c r="O151"/>
  <c r="O150" s="1"/>
  <c r="O240"/>
  <c r="O239" s="1"/>
  <c r="O374"/>
  <c r="O370" s="1"/>
  <c r="O445"/>
  <c r="O455"/>
  <c r="O571"/>
  <c r="O570" s="1"/>
  <c r="E42" i="20"/>
  <c r="E25"/>
  <c r="C49" i="10"/>
  <c r="D49"/>
  <c r="I178" i="2"/>
  <c r="I311"/>
  <c r="I310" s="1"/>
  <c r="I309" s="1"/>
  <c r="I397"/>
  <c r="I396" s="1"/>
  <c r="I559"/>
  <c r="J29"/>
  <c r="J88"/>
  <c r="J551"/>
  <c r="I81"/>
  <c r="I80" s="1"/>
  <c r="I564"/>
  <c r="J39"/>
  <c r="J295"/>
  <c r="J291" s="1"/>
  <c r="I36"/>
  <c r="I436"/>
  <c r="J198"/>
  <c r="J545"/>
  <c r="I88"/>
  <c r="I315"/>
  <c r="I314" s="1"/>
  <c r="I451"/>
  <c r="I469"/>
  <c r="J253"/>
  <c r="J534"/>
  <c r="I51"/>
  <c r="I67"/>
  <c r="I92"/>
  <c r="I195"/>
  <c r="I326"/>
  <c r="I455"/>
  <c r="I464"/>
  <c r="I484"/>
  <c r="I481" s="1"/>
  <c r="I534"/>
  <c r="J20"/>
  <c r="J42"/>
  <c r="J178"/>
  <c r="J315"/>
  <c r="J314" s="1"/>
  <c r="J337"/>
  <c r="J334" s="1"/>
  <c r="J345"/>
  <c r="J344" s="1"/>
  <c r="J343" s="1"/>
  <c r="J381"/>
  <c r="J378" s="1"/>
  <c r="J397"/>
  <c r="J396" s="1"/>
  <c r="J436"/>
  <c r="J451"/>
  <c r="J460"/>
  <c r="J501"/>
  <c r="J498" s="1"/>
  <c r="J497" s="1"/>
  <c r="J509"/>
  <c r="J538"/>
  <c r="O705" i="3"/>
  <c r="O704" s="1"/>
  <c r="O381"/>
  <c r="O415"/>
  <c r="O414" s="1"/>
  <c r="I121" i="2"/>
  <c r="I304"/>
  <c r="I300" s="1"/>
  <c r="I393"/>
  <c r="I392" s="1"/>
  <c r="I501"/>
  <c r="I498" s="1"/>
  <c r="I497" s="1"/>
  <c r="I538"/>
  <c r="J63"/>
  <c r="J464"/>
  <c r="J542"/>
  <c r="J569"/>
  <c r="I29"/>
  <c r="I63"/>
  <c r="I158"/>
  <c r="I216"/>
  <c r="I278"/>
  <c r="I277" s="1"/>
  <c r="I350"/>
  <c r="I295"/>
  <c r="I291" s="1"/>
  <c r="I328"/>
  <c r="I530"/>
  <c r="I529" s="1"/>
  <c r="I518" s="1"/>
  <c r="I545"/>
  <c r="I551"/>
  <c r="J36"/>
  <c r="J67"/>
  <c r="J129"/>
  <c r="J128" s="1"/>
  <c r="J127" s="1"/>
  <c r="J136"/>
  <c r="J155"/>
  <c r="J266"/>
  <c r="J278"/>
  <c r="J277" s="1"/>
  <c r="J350"/>
  <c r="J411"/>
  <c r="J455"/>
  <c r="J469"/>
  <c r="J484"/>
  <c r="J481" s="1"/>
  <c r="J513"/>
  <c r="J556"/>
  <c r="J572"/>
  <c r="N434" i="3"/>
  <c r="I60" i="2"/>
  <c r="I155"/>
  <c r="I253"/>
  <c r="I542"/>
  <c r="J195"/>
  <c r="J407"/>
  <c r="I219"/>
  <c r="I337"/>
  <c r="I334" s="1"/>
  <c r="I363"/>
  <c r="I460"/>
  <c r="J158"/>
  <c r="J304"/>
  <c r="J300" s="1"/>
  <c r="J311"/>
  <c r="J310" s="1"/>
  <c r="J309" s="1"/>
  <c r="J433"/>
  <c r="J473"/>
  <c r="J472" s="1"/>
  <c r="J471" s="1"/>
  <c r="J357"/>
  <c r="J356"/>
  <c r="J363"/>
  <c r="J244"/>
  <c r="J235"/>
  <c r="J234" s="1"/>
  <c r="J327"/>
  <c r="J326" s="1"/>
  <c r="J229"/>
  <c r="J228" s="1"/>
  <c r="J289"/>
  <c r="J421"/>
  <c r="I135"/>
  <c r="I134" s="1"/>
  <c r="I229"/>
  <c r="I228" s="1"/>
  <c r="I244"/>
  <c r="I265"/>
  <c r="I264" s="1"/>
  <c r="I289"/>
  <c r="I356"/>
  <c r="I421"/>
  <c r="D14" i="9"/>
  <c r="I35" i="2" l="1"/>
  <c r="J533"/>
  <c r="I533"/>
  <c r="I152"/>
  <c r="I151" s="1"/>
  <c r="J120"/>
  <c r="J119" s="1"/>
  <c r="I120"/>
  <c r="I119" s="1"/>
  <c r="J35"/>
  <c r="J34" s="1"/>
  <c r="I13"/>
  <c r="I12" s="1"/>
  <c r="J13"/>
  <c r="J12" s="1"/>
  <c r="O542" i="3"/>
  <c r="O541" s="1"/>
  <c r="O540" s="1"/>
  <c r="O539" s="1"/>
  <c r="N542"/>
  <c r="N541" s="1"/>
  <c r="N540" s="1"/>
  <c r="N539" s="1"/>
  <c r="N687"/>
  <c r="N686" s="1"/>
  <c r="N224"/>
  <c r="N223" s="1"/>
  <c r="N239"/>
  <c r="D61" i="9" s="1"/>
  <c r="I211" i="2"/>
  <c r="I210" s="1"/>
  <c r="N503" i="3"/>
  <c r="I34" i="2"/>
  <c r="I172"/>
  <c r="I171" s="1"/>
  <c r="J211"/>
  <c r="J210" s="1"/>
  <c r="J172"/>
  <c r="J171" s="1"/>
  <c r="J152"/>
  <c r="J151" s="1"/>
  <c r="J59"/>
  <c r="J58" s="1"/>
  <c r="I59"/>
  <c r="I58" s="1"/>
  <c r="N454" i="3"/>
  <c r="N453" s="1"/>
  <c r="N452" s="1"/>
  <c r="I480" i="2"/>
  <c r="N312" i="3"/>
  <c r="N311" s="1"/>
  <c r="N285" s="1"/>
  <c r="I444" i="2"/>
  <c r="I443" s="1"/>
  <c r="I430" s="1"/>
  <c r="I429" s="1"/>
  <c r="O312" i="3"/>
  <c r="O311" s="1"/>
  <c r="O285" s="1"/>
  <c r="J444" i="2"/>
  <c r="J443" s="1"/>
  <c r="J430" s="1"/>
  <c r="J429" s="1"/>
  <c r="O688" i="3"/>
  <c r="O595"/>
  <c r="O594" s="1"/>
  <c r="E84" i="9" s="1"/>
  <c r="N471" i="3"/>
  <c r="N470" s="1"/>
  <c r="N469" s="1"/>
  <c r="N468" s="1"/>
  <c r="O454"/>
  <c r="O453" s="1"/>
  <c r="O452" s="1"/>
  <c r="J506" i="2"/>
  <c r="J505" s="1"/>
  <c r="J496" s="1"/>
  <c r="I404"/>
  <c r="I403" s="1"/>
  <c r="E61" i="9"/>
  <c r="I194" i="2"/>
  <c r="I193" s="1"/>
  <c r="D81" i="9"/>
  <c r="N124" i="3"/>
  <c r="N17"/>
  <c r="E81" i="9"/>
  <c r="I506" i="2"/>
  <c r="I505" s="1"/>
  <c r="I496" s="1"/>
  <c r="O413" i="3"/>
  <c r="E87" i="9"/>
  <c r="O703" i="3"/>
  <c r="E76" i="9"/>
  <c r="E74" s="1"/>
  <c r="N413" i="3"/>
  <c r="D87" i="9"/>
  <c r="D86" s="1"/>
  <c r="O503" i="3"/>
  <c r="E62" i="9"/>
  <c r="N703" i="3"/>
  <c r="D76" i="9"/>
  <c r="D74" s="1"/>
  <c r="N740" i="3"/>
  <c r="N739" s="1"/>
  <c r="D68" i="9"/>
  <c r="O740" i="3"/>
  <c r="O739" s="1"/>
  <c r="E68" i="9"/>
  <c r="E67" s="1"/>
  <c r="J459" i="2"/>
  <c r="J458" s="1"/>
  <c r="J404"/>
  <c r="J403" s="1"/>
  <c r="D62" i="9"/>
  <c r="J391" i="2"/>
  <c r="J376" s="1"/>
  <c r="I450"/>
  <c r="I449" s="1"/>
  <c r="O471" i="3"/>
  <c r="O470" s="1"/>
  <c r="O469" s="1"/>
  <c r="O468" s="1"/>
  <c r="O657"/>
  <c r="J194" i="2"/>
  <c r="J193" s="1"/>
  <c r="N689" i="3"/>
  <c r="J85" i="2"/>
  <c r="N160" i="3"/>
  <c r="D82" i="9" s="1"/>
  <c r="O160" i="3"/>
  <c r="E82" i="9" s="1"/>
  <c r="O55" i="3"/>
  <c r="E79" i="9" s="1"/>
  <c r="J246" i="2"/>
  <c r="J242" s="1"/>
  <c r="I246"/>
  <c r="I242" s="1"/>
  <c r="O124" i="3"/>
  <c r="I459" i="2"/>
  <c r="I458" s="1"/>
  <c r="J450"/>
  <c r="J449" s="1"/>
  <c r="I85"/>
  <c r="N55" i="3"/>
  <c r="D79" i="9" s="1"/>
  <c r="O17" i="3"/>
  <c r="N365"/>
  <c r="I333" i="2"/>
  <c r="J541"/>
  <c r="O365" i="3"/>
  <c r="O432"/>
  <c r="O224"/>
  <c r="O223" s="1"/>
  <c r="N657"/>
  <c r="D85" i="9" s="1"/>
  <c r="N432" i="3"/>
  <c r="O318"/>
  <c r="N318"/>
  <c r="N595"/>
  <c r="N594" s="1"/>
  <c r="D84" i="9" s="1"/>
  <c r="J480" i="2"/>
  <c r="I391"/>
  <c r="I376" s="1"/>
  <c r="J333"/>
  <c r="I541"/>
  <c r="J377"/>
  <c r="E13" i="20"/>
  <c r="E10"/>
  <c r="D8"/>
  <c r="C8"/>
  <c r="B8"/>
  <c r="J11" i="2" l="1"/>
  <c r="I11"/>
  <c r="J428"/>
  <c r="I428"/>
  <c r="O16" i="3"/>
  <c r="O15" s="1"/>
  <c r="N16"/>
  <c r="N15" s="1"/>
  <c r="N685"/>
  <c r="O687"/>
  <c r="E66" i="9" s="1"/>
  <c r="E58" s="1"/>
  <c r="J150" i="2"/>
  <c r="I150"/>
  <c r="D94" i="9"/>
  <c r="I241" i="2"/>
  <c r="J241"/>
  <c r="D66" i="9"/>
  <c r="D80"/>
  <c r="N222" i="3"/>
  <c r="O222"/>
  <c r="E94" i="9"/>
  <c r="E93" s="1"/>
  <c r="E80"/>
  <c r="O593" i="3"/>
  <c r="O592" s="1"/>
  <c r="E85" i="9"/>
  <c r="E83" s="1"/>
  <c r="O351" i="3"/>
  <c r="E73" i="9"/>
  <c r="E69" s="1"/>
  <c r="N351" i="3"/>
  <c r="D73" i="9"/>
  <c r="O422" i="3"/>
  <c r="E92" i="9"/>
  <c r="E88" s="1"/>
  <c r="N422" i="3"/>
  <c r="D92" i="9"/>
  <c r="J495" i="2"/>
  <c r="N593" i="3"/>
  <c r="N592" s="1"/>
  <c r="I495" i="2"/>
  <c r="E8" i="20"/>
  <c r="E78" i="9" l="1"/>
  <c r="O14" i="3"/>
  <c r="O13" s="1"/>
  <c r="O686"/>
  <c r="O685" s="1"/>
  <c r="E77" i="9"/>
  <c r="E100" s="1"/>
  <c r="D78"/>
  <c r="N14" i="3"/>
  <c r="N13" s="1"/>
  <c r="O221"/>
  <c r="N221"/>
  <c r="I10" i="2"/>
  <c r="J10"/>
  <c r="D149"/>
  <c r="D148" s="1"/>
  <c r="G112" i="3"/>
  <c r="G110"/>
  <c r="O12" l="1"/>
  <c r="N12"/>
  <c r="D63" i="10"/>
  <c r="D62" s="1"/>
  <c r="D61" s="1"/>
  <c r="D60" s="1"/>
  <c r="D55" s="1"/>
  <c r="D43" s="1"/>
  <c r="D274" i="2"/>
  <c r="D273" s="1"/>
  <c r="G268" i="3"/>
  <c r="D492" i="2" l="1"/>
  <c r="D491" s="1"/>
  <c r="D442"/>
  <c r="D441" s="1"/>
  <c r="D415"/>
  <c r="D414" s="1"/>
  <c r="D388"/>
  <c r="D387" s="1"/>
  <c r="D257"/>
  <c r="D256" s="1"/>
  <c r="D225"/>
  <c r="D224" s="1"/>
  <c r="D207"/>
  <c r="D206" s="1"/>
  <c r="D184"/>
  <c r="D183" s="1"/>
  <c r="D164"/>
  <c r="D163" s="1"/>
  <c r="D98"/>
  <c r="D97" s="1"/>
  <c r="D73"/>
  <c r="D72" s="1"/>
  <c r="D50"/>
  <c r="D49" s="1"/>
  <c r="D28"/>
  <c r="D27" s="1"/>
  <c r="G753" i="3"/>
  <c r="G732"/>
  <c r="G699"/>
  <c r="G671"/>
  <c r="G632"/>
  <c r="G608"/>
  <c r="G555"/>
  <c r="G517"/>
  <c r="G486"/>
  <c r="G249"/>
  <c r="G174"/>
  <c r="G138"/>
  <c r="G71"/>
  <c r="G31"/>
  <c r="C12" i="19" l="1"/>
  <c r="D130" i="2" l="1"/>
  <c r="D531"/>
  <c r="D486"/>
  <c r="G746" i="3"/>
  <c r="G442"/>
  <c r="G210"/>
  <c r="G130"/>
  <c r="G61"/>
  <c r="G21"/>
  <c r="G638" l="1"/>
  <c r="G474" l="1"/>
  <c r="D520" i="2"/>
  <c r="D75"/>
  <c r="D74" s="1"/>
  <c r="D141"/>
  <c r="D140" s="1"/>
  <c r="G140" i="3"/>
  <c r="D145" i="2" l="1"/>
  <c r="G108" i="3"/>
  <c r="D299" i="2"/>
  <c r="D49" i="1" l="1"/>
  <c r="G80" i="3" l="1"/>
  <c r="D55" i="2" s="1"/>
  <c r="G618" i="3" l="1"/>
  <c r="G104"/>
  <c r="D143" i="2" s="1"/>
  <c r="D142" s="1"/>
  <c r="G616" i="3"/>
  <c r="D332" i="2" l="1"/>
  <c r="D331" s="1"/>
  <c r="D330" s="1"/>
  <c r="D351"/>
  <c r="D350" s="1"/>
  <c r="D280"/>
  <c r="G333" i="3"/>
  <c r="G332" s="1"/>
  <c r="G331" s="1"/>
  <c r="G329"/>
  <c r="G420"/>
  <c r="G419" s="1"/>
  <c r="G328" l="1"/>
  <c r="D69" i="9"/>
  <c r="D349" i="2"/>
  <c r="D348" s="1"/>
  <c r="G327" i="3" l="1"/>
  <c r="D483" i="2"/>
  <c r="D482" s="1"/>
  <c r="D485"/>
  <c r="D484" s="1"/>
  <c r="D488"/>
  <c r="D487" s="1"/>
  <c r="D490"/>
  <c r="D489" s="1"/>
  <c r="G751" i="3"/>
  <c r="G749"/>
  <c r="G744"/>
  <c r="D481" i="2" l="1"/>
  <c r="G743" i="3"/>
  <c r="G476"/>
  <c r="D227" i="2"/>
  <c r="D226" s="1"/>
  <c r="D192"/>
  <c r="D191" s="1"/>
  <c r="D170"/>
  <c r="D169" s="1"/>
  <c r="G488" i="3"/>
  <c r="G642"/>
  <c r="G614"/>
  <c r="D480" i="2" l="1"/>
  <c r="G742" i="3"/>
  <c r="G741" s="1"/>
  <c r="G740" s="1"/>
  <c r="G739" s="1"/>
  <c r="D147" i="2"/>
  <c r="D146" s="1"/>
  <c r="D139" s="1"/>
  <c r="G102" i="3" l="1"/>
  <c r="G100"/>
  <c r="G309" l="1"/>
  <c r="D576" i="2"/>
  <c r="D575" s="1"/>
  <c r="D14" i="1" l="1"/>
  <c r="D79" i="2" l="1"/>
  <c r="D78" s="1"/>
  <c r="G257" i="3"/>
  <c r="D308" i="2"/>
  <c r="D307" s="1"/>
  <c r="D190"/>
  <c r="D503"/>
  <c r="D399"/>
  <c r="D446"/>
  <c r="G406" i="3"/>
  <c r="D313" i="2"/>
  <c r="D474"/>
  <c r="D419"/>
  <c r="D418" s="1"/>
  <c r="D209"/>
  <c r="D208" s="1"/>
  <c r="D102"/>
  <c r="D101" s="1"/>
  <c r="G38" i="3"/>
  <c r="G673"/>
  <c r="G585"/>
  <c r="G521"/>
  <c r="G345"/>
  <c r="G178"/>
  <c r="D448" i="2"/>
  <c r="D447" s="1"/>
  <c r="G559" i="3"/>
  <c r="G243"/>
  <c r="G144" l="1"/>
  <c r="D263" i="2"/>
  <c r="D262" s="1"/>
  <c r="D13" i="1" l="1"/>
  <c r="G396" i="3" l="1"/>
  <c r="G395" s="1"/>
  <c r="G394" s="1"/>
  <c r="D445" i="2" l="1"/>
  <c r="D189"/>
  <c r="D167"/>
  <c r="D99"/>
  <c r="D76"/>
  <c r="G711" i="3"/>
  <c r="G640"/>
  <c r="G612"/>
  <c r="G557"/>
  <c r="G176"/>
  <c r="G142"/>
  <c r="G36"/>
  <c r="D33" i="2" s="1"/>
  <c r="D32" s="1"/>
  <c r="G235" i="3" l="1"/>
  <c r="D188" i="2" l="1"/>
  <c r="D54" l="1"/>
  <c r="G78" i="3"/>
  <c r="G24"/>
  <c r="D93" i="2" l="1"/>
  <c r="D43"/>
  <c r="G64" i="3"/>
  <c r="D21" i="2"/>
  <c r="D338" l="1"/>
  <c r="D215"/>
  <c r="D214" s="1"/>
  <c r="D220"/>
  <c r="D465"/>
  <c r="D466"/>
  <c r="D456"/>
  <c r="D457"/>
  <c r="D202"/>
  <c r="D179"/>
  <c r="D160"/>
  <c r="D159"/>
  <c r="D464" l="1"/>
  <c r="D455"/>
  <c r="D158"/>
  <c r="G666" i="3"/>
  <c r="G627"/>
  <c r="G603"/>
  <c r="G576"/>
  <c r="G567"/>
  <c r="G456"/>
  <c r="G136"/>
  <c r="D99" i="1" l="1"/>
  <c r="D97"/>
  <c r="D67" s="1"/>
  <c r="G392" i="3" l="1"/>
  <c r="G391" s="1"/>
  <c r="D371" i="2"/>
  <c r="D370" s="1"/>
  <c r="G438" i="3"/>
  <c r="G437" s="1"/>
  <c r="D361" i="2" l="1"/>
  <c r="D360" s="1"/>
  <c r="D306"/>
  <c r="D305" s="1"/>
  <c r="D304" s="1"/>
  <c r="D303"/>
  <c r="D302" s="1"/>
  <c r="D301" s="1"/>
  <c r="D300" l="1"/>
  <c r="G466" i="3" l="1"/>
  <c r="D525" i="2" l="1"/>
  <c r="D272"/>
  <c r="D94"/>
  <c r="D92" s="1"/>
  <c r="D68"/>
  <c r="D69"/>
  <c r="D317"/>
  <c r="D319"/>
  <c r="D321"/>
  <c r="D325"/>
  <c r="D324" s="1"/>
  <c r="D323" s="1"/>
  <c r="D322" s="1"/>
  <c r="D346"/>
  <c r="D347"/>
  <c r="G401" i="3"/>
  <c r="G265"/>
  <c r="D394" i="2"/>
  <c r="D395"/>
  <c r="D398"/>
  <c r="D397" s="1"/>
  <c r="D396" s="1"/>
  <c r="D402"/>
  <c r="G710" i="3"/>
  <c r="G715"/>
  <c r="D401" i="2" s="1"/>
  <c r="D393" l="1"/>
  <c r="D345"/>
  <c r="D344" s="1"/>
  <c r="D343" s="1"/>
  <c r="G714" i="3"/>
  <c r="D400" i="2" s="1"/>
  <c r="G213" i="3" l="1"/>
  <c r="G158"/>
  <c r="G157" s="1"/>
  <c r="G52"/>
  <c r="D23" i="1" l="1"/>
  <c r="D26"/>
  <c r="D28"/>
  <c r="D33"/>
  <c r="D53"/>
  <c r="D38"/>
  <c r="D37" s="1"/>
  <c r="D44"/>
  <c r="D43" s="1"/>
  <c r="D32" l="1"/>
  <c r="D31" s="1"/>
  <c r="D30" s="1"/>
  <c r="D25"/>
  <c r="G677" i="3"/>
  <c r="G572"/>
  <c r="G571" s="1"/>
  <c r="D524" i="2"/>
  <c r="G349" i="3" l="1"/>
  <c r="G348" s="1"/>
  <c r="G347" s="1"/>
  <c r="G405"/>
  <c r="G404" s="1"/>
  <c r="G343"/>
  <c r="G342" s="1"/>
  <c r="G288" l="1"/>
  <c r="D316" i="2" s="1"/>
  <c r="G290" i="3"/>
  <c r="D318" i="2" s="1"/>
  <c r="G292" i="3"/>
  <c r="D320" i="2" s="1"/>
  <c r="D315" l="1"/>
  <c r="D314" s="1"/>
  <c r="G287" i="3"/>
  <c r="G286" l="1"/>
  <c r="D22" i="2"/>
  <c r="D20" s="1"/>
  <c r="D15"/>
  <c r="D18"/>
  <c r="D19"/>
  <c r="D24"/>
  <c r="D26"/>
  <c r="D30"/>
  <c r="D31"/>
  <c r="D37"/>
  <c r="D41"/>
  <c r="D40"/>
  <c r="D48"/>
  <c r="D52"/>
  <c r="D53"/>
  <c r="D61"/>
  <c r="D62"/>
  <c r="D65"/>
  <c r="D66"/>
  <c r="D71"/>
  <c r="D87"/>
  <c r="D90"/>
  <c r="D91"/>
  <c r="D96"/>
  <c r="D122"/>
  <c r="D123"/>
  <c r="D126"/>
  <c r="D131"/>
  <c r="D129" s="1"/>
  <c r="D133"/>
  <c r="D154"/>
  <c r="D156"/>
  <c r="D157"/>
  <c r="D162"/>
  <c r="D166"/>
  <c r="D174"/>
  <c r="D176"/>
  <c r="D177"/>
  <c r="D180"/>
  <c r="D178" s="1"/>
  <c r="D182"/>
  <c r="D196"/>
  <c r="D197"/>
  <c r="D199"/>
  <c r="D200"/>
  <c r="D203"/>
  <c r="D201" s="1"/>
  <c r="D205"/>
  <c r="D213"/>
  <c r="D212" s="1"/>
  <c r="D217"/>
  <c r="D218"/>
  <c r="D221"/>
  <c r="D219" s="1"/>
  <c r="D223"/>
  <c r="D233"/>
  <c r="D245"/>
  <c r="D243" s="1"/>
  <c r="D248"/>
  <c r="D251"/>
  <c r="D252"/>
  <c r="D259"/>
  <c r="D261"/>
  <c r="D267"/>
  <c r="D265" s="1"/>
  <c r="D271"/>
  <c r="D270" s="1"/>
  <c r="D276"/>
  <c r="D290"/>
  <c r="D39" l="1"/>
  <c r="G253" i="3"/>
  <c r="D44" i="2"/>
  <c r="D42" s="1"/>
  <c r="D375"/>
  <c r="D369"/>
  <c r="D339"/>
  <c r="D337" s="1"/>
  <c r="D336"/>
  <c r="G660" i="3"/>
  <c r="D20" i="1" l="1"/>
  <c r="D374" i="2"/>
  <c r="D373" s="1"/>
  <c r="D368"/>
  <c r="D367" s="1"/>
  <c r="D366"/>
  <c r="D364"/>
  <c r="G459" i="3"/>
  <c r="G389"/>
  <c r="G388" s="1"/>
  <c r="G386"/>
  <c r="G382"/>
  <c r="D363" i="2" l="1"/>
  <c r="D83" l="1"/>
  <c r="D571" l="1"/>
  <c r="D570"/>
  <c r="D569" l="1"/>
  <c r="C12" i="10" l="1"/>
  <c r="C11" s="1"/>
  <c r="G306" i="3" l="1"/>
  <c r="D297" i="2" l="1"/>
  <c r="D296" s="1"/>
  <c r="D295" s="1"/>
  <c r="D335"/>
  <c r="G375" i="3"/>
  <c r="G73"/>
  <c r="G478"/>
  <c r="G534"/>
  <c r="G533" s="1"/>
  <c r="G532" s="1"/>
  <c r="D549" i="2"/>
  <c r="D173"/>
  <c r="G598" i="3"/>
  <c r="D222" i="2"/>
  <c r="G163" i="3"/>
  <c r="G241"/>
  <c r="D532" i="2"/>
  <c r="D535"/>
  <c r="G117" i="3"/>
  <c r="G33"/>
  <c r="G449"/>
  <c r="D83" i="9" s="1"/>
  <c r="D552" i="2"/>
  <c r="D553"/>
  <c r="D565"/>
  <c r="D546"/>
  <c r="D547"/>
  <c r="D543"/>
  <c r="G545" i="3"/>
  <c r="D25" i="2"/>
  <c r="D536"/>
  <c r="D47"/>
  <c r="D528"/>
  <c r="G669" i="3"/>
  <c r="G691"/>
  <c r="G508"/>
  <c r="D95" i="2"/>
  <c r="G58" i="3"/>
  <c r="D522" i="2"/>
  <c r="D521" s="1"/>
  <c r="D560"/>
  <c r="G429" i="3"/>
  <c r="G428" s="1"/>
  <c r="G427" s="1"/>
  <c r="D40" i="9" s="1"/>
  <c r="D254" i="2"/>
  <c r="D255"/>
  <c r="D260"/>
  <c r="G19" i="3"/>
  <c r="G624"/>
  <c r="G630"/>
  <c r="D341" i="2"/>
  <c r="D340" s="1"/>
  <c r="D359"/>
  <c r="D358" s="1"/>
  <c r="G723" i="3"/>
  <c r="G510"/>
  <c r="D410" i="2"/>
  <c r="G547" i="3"/>
  <c r="D500" i="2"/>
  <c r="D499" s="1"/>
  <c r="G255" i="3"/>
  <c r="G441"/>
  <c r="D574" i="2"/>
  <c r="D573"/>
  <c r="D568"/>
  <c r="D567" s="1"/>
  <c r="D566"/>
  <c r="D563"/>
  <c r="D562" s="1"/>
  <c r="D558"/>
  <c r="D555"/>
  <c r="D554" s="1"/>
  <c r="D550"/>
  <c r="D544"/>
  <c r="D537"/>
  <c r="D539"/>
  <c r="D540"/>
  <c r="D517"/>
  <c r="D516" s="1"/>
  <c r="D515"/>
  <c r="D514"/>
  <c r="D512"/>
  <c r="D511"/>
  <c r="D504"/>
  <c r="D502"/>
  <c r="D479"/>
  <c r="D478" s="1"/>
  <c r="D477"/>
  <c r="D476" s="1"/>
  <c r="D475"/>
  <c r="D473" s="1"/>
  <c r="D470"/>
  <c r="D462"/>
  <c r="D463"/>
  <c r="D461"/>
  <c r="D454"/>
  <c r="D453"/>
  <c r="D444"/>
  <c r="D443" s="1"/>
  <c r="D440"/>
  <c r="D439" s="1"/>
  <c r="D438"/>
  <c r="D437"/>
  <c r="D435"/>
  <c r="D422"/>
  <c r="D421" s="1"/>
  <c r="D417"/>
  <c r="D416" s="1"/>
  <c r="D412"/>
  <c r="D413"/>
  <c r="D386"/>
  <c r="D385" s="1"/>
  <c r="D390"/>
  <c r="D389" s="1"/>
  <c r="D384"/>
  <c r="D383"/>
  <c r="D355"/>
  <c r="D354" s="1"/>
  <c r="D353" s="1"/>
  <c r="D352" s="1"/>
  <c r="D329"/>
  <c r="D328" s="1"/>
  <c r="D312"/>
  <c r="D311" s="1"/>
  <c r="D310" s="1"/>
  <c r="D298"/>
  <c r="D294"/>
  <c r="D293" s="1"/>
  <c r="D292" s="1"/>
  <c r="D289"/>
  <c r="D278"/>
  <c r="D277" s="1"/>
  <c r="D264"/>
  <c r="D237"/>
  <c r="D231"/>
  <c r="D230" s="1"/>
  <c r="D187"/>
  <c r="D186"/>
  <c r="D185" s="1"/>
  <c r="D165"/>
  <c r="D161"/>
  <c r="D144"/>
  <c r="D137"/>
  <c r="D132"/>
  <c r="D128" s="1"/>
  <c r="D81"/>
  <c r="D80" s="1"/>
  <c r="D46"/>
  <c r="D45" s="1"/>
  <c r="D38"/>
  <c r="D23"/>
  <c r="D70"/>
  <c r="G588" i="3"/>
  <c r="G563"/>
  <c r="G562" s="1"/>
  <c r="G435"/>
  <c r="G340"/>
  <c r="G338" s="1"/>
  <c r="G326" s="1"/>
  <c r="G122"/>
  <c r="G363"/>
  <c r="G362" s="1"/>
  <c r="G361" s="1"/>
  <c r="G360" s="1"/>
  <c r="D22" i="9" s="1"/>
  <c r="D8" i="1"/>
  <c r="D7" s="1"/>
  <c r="G736" i="3"/>
  <c r="D523" i="2"/>
  <c r="G411" i="3"/>
  <c r="G410" s="1"/>
  <c r="G679"/>
  <c r="G676" s="1"/>
  <c r="G675" s="1"/>
  <c r="D3" i="9"/>
  <c r="E53" s="1"/>
  <c r="G725" i="3"/>
  <c r="G648"/>
  <c r="G646"/>
  <c r="G492"/>
  <c r="G494"/>
  <c r="G498"/>
  <c r="G481"/>
  <c r="G169"/>
  <c r="G154"/>
  <c r="G95"/>
  <c r="G91"/>
  <c r="G49"/>
  <c r="G46"/>
  <c r="D3" i="2"/>
  <c r="J3" s="1"/>
  <c r="G3" i="3"/>
  <c r="G734"/>
  <c r="G729"/>
  <c r="G701"/>
  <c r="G697"/>
  <c r="G693"/>
  <c r="G683"/>
  <c r="G682" s="1"/>
  <c r="G681" s="1"/>
  <c r="G663"/>
  <c r="G652"/>
  <c r="G651" s="1"/>
  <c r="G636"/>
  <c r="G634"/>
  <c r="G610"/>
  <c r="G600"/>
  <c r="G590"/>
  <c r="G581"/>
  <c r="G570"/>
  <c r="G553"/>
  <c r="G550"/>
  <c r="G530"/>
  <c r="G529" s="1"/>
  <c r="G528" s="1"/>
  <c r="D46" i="9" s="1"/>
  <c r="D45" s="1"/>
  <c r="G519" i="3"/>
  <c r="G514"/>
  <c r="G484"/>
  <c r="G461"/>
  <c r="G455" s="1"/>
  <c r="G425"/>
  <c r="G424" s="1"/>
  <c r="G417"/>
  <c r="G416" s="1"/>
  <c r="G400"/>
  <c r="G399" s="1"/>
  <c r="G379"/>
  <c r="G377"/>
  <c r="G372"/>
  <c r="G371" s="1"/>
  <c r="G368"/>
  <c r="G367" s="1"/>
  <c r="G366" s="1"/>
  <c r="D67" i="9" s="1"/>
  <c r="G358" i="3"/>
  <c r="G322"/>
  <c r="G316"/>
  <c r="G314"/>
  <c r="G304"/>
  <c r="G283"/>
  <c r="G282" s="1"/>
  <c r="G281" s="1"/>
  <c r="G279"/>
  <c r="G278" s="1"/>
  <c r="G277" s="1"/>
  <c r="D13" i="9" s="1"/>
  <c r="G274" i="3"/>
  <c r="G273" s="1"/>
  <c r="G270"/>
  <c r="G261"/>
  <c r="G260" s="1"/>
  <c r="G251"/>
  <c r="D258" i="2" s="1"/>
  <c r="G246" i="3"/>
  <c r="G233"/>
  <c r="G219"/>
  <c r="G218" s="1"/>
  <c r="G217" s="1"/>
  <c r="G212"/>
  <c r="G208"/>
  <c r="G201"/>
  <c r="G200" s="1"/>
  <c r="G198"/>
  <c r="G197" s="1"/>
  <c r="G196" s="1"/>
  <c r="G156"/>
  <c r="G152"/>
  <c r="G148"/>
  <c r="G147" s="1"/>
  <c r="G146" s="1"/>
  <c r="G133"/>
  <c r="G106"/>
  <c r="G98" s="1"/>
  <c r="G89"/>
  <c r="G84"/>
  <c r="G83" s="1"/>
  <c r="G82" s="1"/>
  <c r="G67"/>
  <c r="G51"/>
  <c r="G42"/>
  <c r="G41" s="1"/>
  <c r="G40" s="1"/>
  <c r="G27"/>
  <c r="D125" i="2"/>
  <c r="D67"/>
  <c r="D380"/>
  <c r="D379" s="1"/>
  <c r="D14"/>
  <c r="D432"/>
  <c r="D431" s="1"/>
  <c r="D434"/>
  <c r="G464" i="3"/>
  <c r="G463" s="1"/>
  <c r="D181" i="2"/>
  <c r="G172" i="3"/>
  <c r="D409" i="2"/>
  <c r="G69" i="3"/>
  <c r="D195" i="2"/>
  <c r="D406"/>
  <c r="D405" s="1"/>
  <c r="G227" i="3"/>
  <c r="G226" s="1"/>
  <c r="G29"/>
  <c r="D60" i="2"/>
  <c r="G301" i="3"/>
  <c r="G353"/>
  <c r="G352" s="1"/>
  <c r="D247" i="2"/>
  <c r="G57" i="3" l="1"/>
  <c r="G321"/>
  <c r="G320" s="1"/>
  <c r="G125"/>
  <c r="G126"/>
  <c r="G18"/>
  <c r="O3"/>
  <c r="C3" i="10"/>
  <c r="D37" s="1"/>
  <c r="G659" i="3"/>
  <c r="G658" s="1"/>
  <c r="G657" s="1"/>
  <c r="D35" i="9" s="1"/>
  <c r="G597" i="3"/>
  <c r="G596" s="1"/>
  <c r="D275" i="2"/>
  <c r="D269" s="1"/>
  <c r="D268" s="1"/>
  <c r="G264" i="3"/>
  <c r="G690"/>
  <c r="G722"/>
  <c r="G721" s="1"/>
  <c r="G720" s="1"/>
  <c r="G719" s="1"/>
  <c r="G718" s="1"/>
  <c r="G717" s="1"/>
  <c r="G544"/>
  <c r="G543" s="1"/>
  <c r="G507"/>
  <c r="G506" s="1"/>
  <c r="G473"/>
  <c r="G472" s="1"/>
  <c r="G240"/>
  <c r="G357"/>
  <c r="D21" i="9" s="1"/>
  <c r="D530" i="2"/>
  <c r="D529" s="1"/>
  <c r="D518" s="1"/>
  <c r="G87" i="3"/>
  <c r="G86" s="1"/>
  <c r="D527" i="2"/>
  <c r="D526" s="1"/>
  <c r="G216" i="3"/>
  <c r="D41" i="9"/>
  <c r="G415" i="3"/>
  <c r="G414" s="1"/>
  <c r="G97"/>
  <c r="D472" i="2"/>
  <c r="D471" s="1"/>
  <c r="D501"/>
  <c r="D498" s="1"/>
  <c r="D497" s="1"/>
  <c r="D519"/>
  <c r="G116" i="3"/>
  <c r="G115" s="1"/>
  <c r="G434"/>
  <c r="G433"/>
  <c r="D356" i="2"/>
  <c r="D135"/>
  <c r="D134" s="1"/>
  <c r="D136"/>
  <c r="G94" i="3"/>
  <c r="G93" s="1"/>
  <c r="D236" i="2"/>
  <c r="D235"/>
  <c r="D234" s="1"/>
  <c r="G497" i="3"/>
  <c r="G496" s="1"/>
  <c r="G580"/>
  <c r="G579" s="1"/>
  <c r="D469" i="2"/>
  <c r="D468"/>
  <c r="D467" s="1"/>
  <c r="G409" i="3"/>
  <c r="G398" s="1"/>
  <c r="G440"/>
  <c r="G423"/>
  <c r="D39" i="9" s="1"/>
  <c r="G272" i="3"/>
  <c r="G259"/>
  <c r="G454"/>
  <c r="G453" s="1"/>
  <c r="G374"/>
  <c r="G370" s="1"/>
  <c r="D244" i="2"/>
  <c r="G45" i="3"/>
  <c r="G44" s="1"/>
  <c r="D19" i="1"/>
  <c r="D6" s="1"/>
  <c r="D66" s="1"/>
  <c r="D51" i="2"/>
  <c r="D334"/>
  <c r="D333" s="1"/>
  <c r="G491" i="3"/>
  <c r="G490" s="1"/>
  <c r="D561" i="2"/>
  <c r="D559" s="1"/>
  <c r="G151" i="3"/>
  <c r="G150" s="1"/>
  <c r="D291" i="2"/>
  <c r="D427"/>
  <c r="D426" s="1"/>
  <c r="D423" s="1"/>
  <c r="G645" i="3"/>
  <c r="G644" s="1"/>
  <c r="D216" i="2"/>
  <c r="D211" s="1"/>
  <c r="G446" i="3"/>
  <c r="G445" s="1"/>
  <c r="G622"/>
  <c r="G621" s="1"/>
  <c r="G165"/>
  <c r="G162" s="1"/>
  <c r="G295"/>
  <c r="D204" i="2"/>
  <c r="G207" i="3"/>
  <c r="G206" s="1"/>
  <c r="G232"/>
  <c r="G231" s="1"/>
  <c r="G230" s="1"/>
  <c r="G229" s="1"/>
  <c r="D9" i="9" s="1"/>
  <c r="G650" i="3"/>
  <c r="G584"/>
  <c r="G583" s="1"/>
  <c r="D508" i="2"/>
  <c r="D507" s="1"/>
  <c r="D279"/>
  <c r="D327"/>
  <c r="D326" s="1"/>
  <c r="D564"/>
  <c r="D545"/>
  <c r="D451"/>
  <c r="D513"/>
  <c r="D538"/>
  <c r="D551"/>
  <c r="D82"/>
  <c r="D16"/>
  <c r="D63"/>
  <c r="D59" s="1"/>
  <c r="D48" i="9"/>
  <c r="D47" s="1"/>
  <c r="G707" i="3"/>
  <c r="G313"/>
  <c r="G312" s="1"/>
  <c r="G311" s="1"/>
  <c r="D557" i="2"/>
  <c r="D556" s="1"/>
  <c r="G298" i="3"/>
  <c r="D198" i="2"/>
  <c r="D288"/>
  <c r="D287" s="1"/>
  <c r="D153"/>
  <c r="D29"/>
  <c r="G561" i="3"/>
  <c r="D266" i="2"/>
  <c r="D433"/>
  <c r="D407"/>
  <c r="D155"/>
  <c r="D229"/>
  <c r="D228" s="1"/>
  <c r="D436"/>
  <c r="D249"/>
  <c r="D534"/>
  <c r="D420"/>
  <c r="D309"/>
  <c r="D36"/>
  <c r="D127"/>
  <c r="D232"/>
  <c r="D460"/>
  <c r="D459" s="1"/>
  <c r="D175"/>
  <c r="D172" s="1"/>
  <c r="D572"/>
  <c r="D88"/>
  <c r="D121"/>
  <c r="D120" s="1"/>
  <c r="D381"/>
  <c r="D378" s="1"/>
  <c r="D411"/>
  <c r="D509"/>
  <c r="D253"/>
  <c r="D542"/>
  <c r="D548"/>
  <c r="D20" i="9"/>
  <c r="D138" i="2"/>
  <c r="D357"/>
  <c r="D86"/>
  <c r="G524" i="3"/>
  <c r="G523" s="1"/>
  <c r="D533" i="2" l="1"/>
  <c r="D13"/>
  <c r="D12" s="1"/>
  <c r="D35"/>
  <c r="D34" s="1"/>
  <c r="G542" i="3"/>
  <c r="D152" i="2"/>
  <c r="D151" s="1"/>
  <c r="C3" i="19"/>
  <c r="C17" s="1"/>
  <c r="C30" s="1"/>
  <c r="D404" i="2"/>
  <c r="D403" s="1"/>
  <c r="G263" i="3"/>
  <c r="G239" s="1"/>
  <c r="D12" i="9"/>
  <c r="G413" i="3"/>
  <c r="D37" i="9" s="1"/>
  <c r="D36" s="1"/>
  <c r="D85" i="2"/>
  <c r="D430"/>
  <c r="D429" s="1"/>
  <c r="D246"/>
  <c r="D242" s="1"/>
  <c r="D241" s="1"/>
  <c r="D194"/>
  <c r="D193" s="1"/>
  <c r="G124" i="3"/>
  <c r="G294"/>
  <c r="G285" s="1"/>
  <c r="G432"/>
  <c r="G471"/>
  <c r="G470" s="1"/>
  <c r="D88" i="9" s="1"/>
  <c r="D541" i="2"/>
  <c r="D102" i="1"/>
  <c r="C26" i="10" s="1"/>
  <c r="D450" i="2"/>
  <c r="D449" s="1"/>
  <c r="D506"/>
  <c r="D505" s="1"/>
  <c r="D496" s="1"/>
  <c r="D458"/>
  <c r="G706" i="3"/>
  <c r="G705" s="1"/>
  <c r="D392" i="2"/>
  <c r="D391" s="1"/>
  <c r="D376" s="1"/>
  <c r="G688" i="3"/>
  <c r="G689"/>
  <c r="D377" i="2"/>
  <c r="D18" i="9"/>
  <c r="D210" i="2"/>
  <c r="G225" i="3"/>
  <c r="G224" s="1"/>
  <c r="G223" s="1"/>
  <c r="D44" i="9"/>
  <c r="D43" s="1"/>
  <c r="D119" i="2"/>
  <c r="G55" i="3"/>
  <c r="D29" i="9" s="1"/>
  <c r="G56" i="3"/>
  <c r="G17"/>
  <c r="D32" i="9"/>
  <c r="G620" i="3"/>
  <c r="G595" s="1"/>
  <c r="D34" i="9" s="1"/>
  <c r="D171" i="2"/>
  <c r="D58"/>
  <c r="G319" i="3"/>
  <c r="D17" i="9" s="1"/>
  <c r="G505" i="3"/>
  <c r="G504" s="1"/>
  <c r="G503" s="1"/>
  <c r="G452"/>
  <c r="G114"/>
  <c r="D11" i="2" l="1"/>
  <c r="D428"/>
  <c r="G16" i="3"/>
  <c r="G15" s="1"/>
  <c r="G687"/>
  <c r="G686" s="1"/>
  <c r="D10" i="9"/>
  <c r="D150" i="2"/>
  <c r="D30" i="9"/>
  <c r="E3" i="20"/>
  <c r="E20" s="1"/>
  <c r="G222" i="3"/>
  <c r="D93" i="9"/>
  <c r="D42"/>
  <c r="D38" s="1"/>
  <c r="G704" i="3"/>
  <c r="G703" s="1"/>
  <c r="D33" i="9"/>
  <c r="D495" i="2"/>
  <c r="G541" i="3"/>
  <c r="G540" s="1"/>
  <c r="G539" s="1"/>
  <c r="D31" i="9"/>
  <c r="G594" i="3"/>
  <c r="G593" s="1"/>
  <c r="G592" s="1"/>
  <c r="D11" i="9"/>
  <c r="D8"/>
  <c r="G469" i="3"/>
  <c r="G468" s="1"/>
  <c r="C25" i="10"/>
  <c r="C24" s="1"/>
  <c r="C23" s="1"/>
  <c r="G318" i="3"/>
  <c r="D58" i="9" s="1"/>
  <c r="D16"/>
  <c r="G422" i="3"/>
  <c r="D77" i="9" s="1"/>
  <c r="D28" l="1"/>
  <c r="G14" i="3"/>
  <c r="G13" s="1"/>
  <c r="G685"/>
  <c r="D100" i="9"/>
  <c r="C63" i="10" s="1"/>
  <c r="D15" i="9"/>
  <c r="D7" s="1"/>
  <c r="C3" i="22"/>
  <c r="D21" s="1"/>
  <c r="D10" i="2"/>
  <c r="D26" i="9"/>
  <c r="D24" s="1"/>
  <c r="D27"/>
  <c r="G385" i="3"/>
  <c r="G381" s="1"/>
  <c r="G365" s="1"/>
  <c r="C62" i="10" l="1"/>
  <c r="C61" s="1"/>
  <c r="C60" s="1"/>
  <c r="C55" s="1"/>
  <c r="C43" s="1"/>
  <c r="D23" i="9"/>
  <c r="D19" s="1"/>
  <c r="D50" s="1"/>
  <c r="G351" i="3"/>
  <c r="G221" l="1"/>
  <c r="G12" s="1"/>
  <c r="C30" i="10"/>
  <c r="C29" s="1"/>
  <c r="C28" s="1"/>
  <c r="C27" s="1"/>
  <c r="C22" s="1"/>
  <c r="C10" s="1"/>
</calcChain>
</file>

<file path=xl/sharedStrings.xml><?xml version="1.0" encoding="utf-8"?>
<sst xmlns="http://schemas.openxmlformats.org/spreadsheetml/2006/main" count="10393" uniqueCount="1082">
  <si>
    <t>Подготовка и повышение квалификации специалистов и служащих муниципальных учреждений</t>
  </si>
  <si>
    <t>Обеспечение бесплатным питанием детей дошкольного и школьного возраста, посещающих муниципальные образовательные организации</t>
  </si>
  <si>
    <t>Укрепление материально-технической базы муниципальных учреждений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</si>
  <si>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</si>
  <si>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</t>
  </si>
  <si>
    <t>81 0 00 00000</t>
  </si>
  <si>
    <t>81 1 00 00000</t>
  </si>
  <si>
    <t>81 1 01 00000</t>
  </si>
  <si>
    <t>81 1 01 10210</t>
  </si>
  <si>
    <t>81 1 01 10220</t>
  </si>
  <si>
    <t xml:space="preserve">81 1 01 10220 </t>
  </si>
  <si>
    <t>81 1 01 10230</t>
  </si>
  <si>
    <t>81 1 01 10240</t>
  </si>
  <si>
    <t>81 1 01 10250</t>
  </si>
  <si>
    <t>81 1 01 73010</t>
  </si>
  <si>
    <t>Основное мероприятие  "Обеспечение комплексной модернизации системы общего образования  и создание условий для обеспечения современного качества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</si>
  <si>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реализующих программы начального общего, основного общего, среднего общего образования, обеспечение дополнительного образования детей в муниципальных общеобразовательных организациях</t>
  </si>
  <si>
    <t>81 2 00 00000</t>
  </si>
  <si>
    <t>81 2 02 10210</t>
  </si>
  <si>
    <t>81 2 02 00000</t>
  </si>
  <si>
    <t>81 2 02 10220</t>
  </si>
  <si>
    <t>81 2 02 10230</t>
  </si>
  <si>
    <t>81 2 02 10240</t>
  </si>
  <si>
    <t>81 2 02 10250</t>
  </si>
  <si>
    <t>81 2 02 73020</t>
  </si>
  <si>
    <t>81 3 00 00000</t>
  </si>
  <si>
    <t>81 3 03 00000</t>
  </si>
  <si>
    <t>81 3 03 10210</t>
  </si>
  <si>
    <t>81 3 03 10220</t>
  </si>
  <si>
    <t>81 3 03 10230</t>
  </si>
  <si>
    <t>81 3 03 10250</t>
  </si>
  <si>
    <t>Обеспечение безопасного пребывания в муниципальных учреждениях Мамско-Чуйского района</t>
  </si>
  <si>
    <t>81 4 00 00000</t>
  </si>
  <si>
    <t>81 4 04 00000</t>
  </si>
  <si>
    <t>81 4 04 10Б00</t>
  </si>
  <si>
    <t>81 5 00 00000</t>
  </si>
  <si>
    <t>81 5 05 00000</t>
  </si>
  <si>
    <t>81 5 05 10210</t>
  </si>
  <si>
    <t>81 5 05 10220</t>
  </si>
  <si>
    <t>81 5 05 10230</t>
  </si>
  <si>
    <t>81 5 05 10250</t>
  </si>
  <si>
    <t>Организация и проведение мероприятий по обеспечению безопасности дорожного движения</t>
  </si>
  <si>
    <t>Обеспечение реализации мероприятий по строительству автодрома</t>
  </si>
  <si>
    <t>81 6 00 00000</t>
  </si>
  <si>
    <t>81 6 06 00000</t>
  </si>
  <si>
    <t>81 6 06 10Ж10</t>
  </si>
  <si>
    <t>81 6 06 10Ж20</t>
  </si>
  <si>
    <t>Обеспечение реализации мероприятий по организации отдыха и оздоровления  детей</t>
  </si>
  <si>
    <t>Обеспечение реализации мероприятий по организации  занятости детей</t>
  </si>
  <si>
    <t>81 7 00 00000</t>
  </si>
  <si>
    <t>81 7 07 00000</t>
  </si>
  <si>
    <t>81 7 07 10Д10</t>
  </si>
  <si>
    <t>81 7 07 10Д20</t>
  </si>
  <si>
    <t>Основное мероприятие «Улучшение условий и охраны труда в учреждениях образования»</t>
  </si>
  <si>
    <t>Основное мероприятие «Повышение энергетической эффективности в учреждениях образования</t>
  </si>
  <si>
    <t>Обеспечение реализации мероприятий по энергосбережению и повышению энергетической эффективности в муниципальных учреждениях  Мамско-Чуйского района</t>
  </si>
  <si>
    <t>Основное мероприятие «Повышение уровня организации питания в общеобразовательных учреждениях»</t>
  </si>
  <si>
    <t>81 8 00 00000</t>
  </si>
  <si>
    <t>81 8 08 00000</t>
  </si>
  <si>
    <t>81 8 08 10220</t>
  </si>
  <si>
    <t>81 8 08 10250</t>
  </si>
  <si>
    <t xml:space="preserve">81 9 00 00000 </t>
  </si>
  <si>
    <t xml:space="preserve">81 9 09 00000 </t>
  </si>
  <si>
    <t xml:space="preserve">81 9 09 10Э00 </t>
  </si>
  <si>
    <t>81 Г 00 00000</t>
  </si>
  <si>
    <t>81 Г 10 00000</t>
  </si>
  <si>
    <t>81 Г 10 10250</t>
  </si>
  <si>
    <t>Организация и проведение культурно-массовых мероприятий</t>
  </si>
  <si>
    <t>82 0 00 00000</t>
  </si>
  <si>
    <t>82 1 00 00000</t>
  </si>
  <si>
    <t>82 1 01 00000</t>
  </si>
  <si>
    <t>82 1 01 10210</t>
  </si>
  <si>
    <t>82 1 01 10220</t>
  </si>
  <si>
    <t>82 1 01 10230</t>
  </si>
  <si>
    <t>82 1 01 10250</t>
  </si>
  <si>
    <t>82 1 01 10КМ0</t>
  </si>
  <si>
    <t xml:space="preserve">Комплектование книжных фондов библиотек муниципальных образований Иркутской области </t>
  </si>
  <si>
    <t>82 2 00 00000</t>
  </si>
  <si>
    <t>82 2 02 00000</t>
  </si>
  <si>
    <t>82 2 02 10210</t>
  </si>
  <si>
    <t>82 2 02 10220</t>
  </si>
  <si>
    <t>82 2 02 10230</t>
  </si>
  <si>
    <t>82 2 02 10250</t>
  </si>
  <si>
    <t>82 2 02 10КМ0</t>
  </si>
  <si>
    <t xml:space="preserve">82 3 00 00000 </t>
  </si>
  <si>
    <t xml:space="preserve">82 3 03 00000 </t>
  </si>
  <si>
    <t>82 3 03 10210</t>
  </si>
  <si>
    <t>82 3 03 10220</t>
  </si>
  <si>
    <t>82 3 03 10230</t>
  </si>
  <si>
    <t>82 3 03 10250</t>
  </si>
  <si>
    <t>82 4 00 00000</t>
  </si>
  <si>
    <t>82 4 04 00000</t>
  </si>
  <si>
    <t>82 4 04 10210</t>
  </si>
  <si>
    <t>82 4 04 10220</t>
  </si>
  <si>
    <t>82 4 04 10230</t>
  </si>
  <si>
    <t>82 4 04 10250</t>
  </si>
  <si>
    <t xml:space="preserve">82 5 00 00000 </t>
  </si>
  <si>
    <t xml:space="preserve">82 5 05 00000 </t>
  </si>
  <si>
    <t xml:space="preserve">82 5 05 10220 </t>
  </si>
  <si>
    <t xml:space="preserve">82 5 05 10250 </t>
  </si>
  <si>
    <t xml:space="preserve">82 6 06 00000 </t>
  </si>
  <si>
    <t xml:space="preserve">82 6 06 10Э00 </t>
  </si>
  <si>
    <t>83 0 00 00000</t>
  </si>
  <si>
    <t>83 1 00 00000</t>
  </si>
  <si>
    <t>83 1 01 00000</t>
  </si>
  <si>
    <t>83 1 01 10110</t>
  </si>
  <si>
    <t>83 1 02 00000</t>
  </si>
  <si>
    <t>Расходы на обеспечение  функций органов  местного самоуправления</t>
  </si>
  <si>
    <t>Подготовка и повышение квалификации муниципальных служащих</t>
  </si>
  <si>
    <t>83 1 02 10110</t>
  </si>
  <si>
    <t>83 1 02 10120</t>
  </si>
  <si>
    <t>83 1 02 10130</t>
  </si>
  <si>
    <t>83 1 02 10250</t>
  </si>
  <si>
    <t>Основное мероприятие  «Организация и проведение комплекса мероприятий по профилактике социально-негативных явлений»</t>
  </si>
  <si>
    <t>Обеспечение реализации мероприятий  по профилактике преступлений и правонарушений</t>
  </si>
  <si>
    <t>Основное мероприятие  «Организация и осуществление мероприятий по гражданской обороне, защите населения и территории Мамско-Чуйского района от чрезвычайных ситуаций природного и техногенного характера»</t>
  </si>
  <si>
    <t>Обеспечение реализации мероприятий по защите территорий и населения района от чрезвычайных ситуаций природного и техногенного характера</t>
  </si>
  <si>
    <t>Основное мероприятие "Развитие системы финансовой поддержки субъектам малого и среднего предпринимательства"</t>
  </si>
  <si>
    <t>Реализация направлений расходов основного мероприятия, подпрограммы муниципальной программы Мамско-Чуйского района</t>
  </si>
  <si>
    <t>Основное мероприятие «Создание условий для обеспечения населения услугами торговли»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</si>
  <si>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</si>
  <si>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Основное мероприятие "Социальное обеспечение медицинских работников, впервые прибывших на работу в Мамско-Чуйский район"</t>
  </si>
  <si>
    <t>Основное мероприятие «Спортивно-массовые мероприятия для населения»</t>
  </si>
  <si>
    <t>Обеспечение реализации спортивно-массовых мероприятий</t>
  </si>
  <si>
    <t>Обеспечение реализации мероприятий по строительству и реконструкции спортивных сооружений</t>
  </si>
  <si>
    <t>83 2 00 00000</t>
  </si>
  <si>
    <t>83 2 02 00000</t>
  </si>
  <si>
    <t>83 2 02 10Э00</t>
  </si>
  <si>
    <t>83 3 00 00000</t>
  </si>
  <si>
    <t>83 3 03 00000</t>
  </si>
  <si>
    <t>83 3 03 10120</t>
  </si>
  <si>
    <t>83 3 03 10250</t>
  </si>
  <si>
    <t>83 4 00 00000</t>
  </si>
  <si>
    <t>83 4 04 00000</t>
  </si>
  <si>
    <t>83 4 04 10П00</t>
  </si>
  <si>
    <t>83 5 00 00000</t>
  </si>
  <si>
    <t>83 5 06 00000</t>
  </si>
  <si>
    <t>83 5 06 10ЧС0</t>
  </si>
  <si>
    <t>83 6 00 00000</t>
  </si>
  <si>
    <t>83 6 08 00000</t>
  </si>
  <si>
    <t>83 6 08 10990</t>
  </si>
  <si>
    <t>83 7 00 00000</t>
  </si>
  <si>
    <t>83 7 09 00000</t>
  </si>
  <si>
    <t>83 7 09 10990</t>
  </si>
  <si>
    <t>83 7 10 00000</t>
  </si>
  <si>
    <t>83 8 00 00000</t>
  </si>
  <si>
    <t>83 8 11 00000</t>
  </si>
  <si>
    <t>83 9 00 00000</t>
  </si>
  <si>
    <t>83 9 12 00000</t>
  </si>
  <si>
    <t>83 9 12 10990</t>
  </si>
  <si>
    <t>83 Д 00 00000</t>
  </si>
  <si>
    <t>83 Д 13 00000</t>
  </si>
  <si>
    <t>83 Д 13 10990</t>
  </si>
  <si>
    <t>83 Ж 00 00000</t>
  </si>
  <si>
    <t>83 Ж 14 00000</t>
  </si>
  <si>
    <t>83 Ж 14 10Ф10</t>
  </si>
  <si>
    <t>83 Ж 15 00000</t>
  </si>
  <si>
    <t>83 Ж 15 10Ф20</t>
  </si>
  <si>
    <t>84 0 00 00000</t>
  </si>
  <si>
    <t>Обеспечение реализации мероприятий по обеспечению функционирования казны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</si>
  <si>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</si>
  <si>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</si>
  <si>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81 7 07 S2080</t>
  </si>
  <si>
    <t>86 3 03 10620</t>
  </si>
  <si>
    <t>86 6 06 10230</t>
  </si>
  <si>
    <t>Субсидии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</si>
  <si>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 (софинансирование)</t>
  </si>
  <si>
    <t>83 И 00 00000</t>
  </si>
  <si>
    <t>83 Н 17 00000</t>
  </si>
  <si>
    <t>83 Н 17 10990</t>
  </si>
  <si>
    <t>Дополнительное образование детей</t>
  </si>
  <si>
    <t>Дотации бюджетам муниципальных районов на поддержку мер по обеспечению сбалансированности бюджетов</t>
  </si>
  <si>
    <t>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</si>
  <si>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</si>
  <si>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Субвенции на осуществление отдельных областных государственных полномочий в сфере труда</t>
  </si>
  <si>
    <t>Субвенции на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</si>
  <si>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</si>
  <si>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 xml:space="preserve">(тыс. руб.) </t>
  </si>
  <si>
    <t>18210102030010000110</t>
  </si>
  <si>
    <t>18210102040010000110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</si>
  <si>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</si>
  <si>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</si>
  <si>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«Исполнение судебных актов, управление муниципальным долгом и его обслуживание»</t>
  </si>
  <si>
    <t>Основное мероприятие «Повышение финансовой устойчивости бюджетов муниципальных образований Мамско-Чуйского района»</t>
  </si>
  <si>
    <t>Основное мероприятие "Обеспечение эффективного функционирования МКУ «АХС»"</t>
  </si>
  <si>
    <t>Основное мероприятие "Обеспечение устойчивой работы автомобильного транспорта по перевозке пассажиров в Мамско-Чуйском районе"</t>
  </si>
  <si>
    <t>Основное мероприятие "Обеспечение устойчивой работы  водного транспорта по перевозке пассажиров в Мамско-Чуйском районе"</t>
  </si>
  <si>
    <t>Непрограммные расходы</t>
  </si>
  <si>
    <t>Функционирование Думы муниципального образования  Мамско-Чуйского района</t>
  </si>
  <si>
    <t>Обеспечение деятельности Думы Мамско-Чуйского района</t>
  </si>
  <si>
    <t>Функционирование Контрольно-счетной палаты  Мамско-Чуйского района</t>
  </si>
  <si>
    <t>Обеспечение деятельности  Контрольно-счетной палаты  Мамско-Чуйского района</t>
  </si>
  <si>
    <t>Прочие непрограммные расходы</t>
  </si>
  <si>
    <t>Выплаты пенсии за выслугу лет гражданам, замещающим должности муниципальной службы в муниципальном образовании Мамско-Чуйского района</t>
  </si>
  <si>
    <t>Резервный фонд</t>
  </si>
  <si>
    <t>Обеспечение реализации мероприятий резервного фонда</t>
  </si>
  <si>
    <t>Дорожный фонд</t>
  </si>
  <si>
    <t>Непрограммные расходы на осуществление переданных полномочий от городских поселений Мамско-Чуйского района</t>
  </si>
  <si>
    <t>Осуществление полномочий по составлению и рассмотрению проекта бюджета поселения, исполнению бюджета поселения, осуществление контроля за его исполнением, составлению отчета об исполнении бюджета поселения;</t>
  </si>
  <si>
    <t>85 0 00 00000</t>
  </si>
  <si>
    <t>85 0 01 00000</t>
  </si>
  <si>
    <t>85 0 01 10110</t>
  </si>
  <si>
    <t>85 0 01 10120</t>
  </si>
  <si>
    <t>85 0 01 10130</t>
  </si>
  <si>
    <t>85 0 01 10250</t>
  </si>
  <si>
    <t>85 0 02 00000</t>
  </si>
  <si>
    <t>85 0 02 10510</t>
  </si>
  <si>
    <t>85 0 03 00000</t>
  </si>
  <si>
    <t>85 0 03 10520</t>
  </si>
  <si>
    <t>86 0 00 00000</t>
  </si>
  <si>
    <t>86 1 00 00000</t>
  </si>
  <si>
    <t>86 1 01 00000</t>
  </si>
  <si>
    <t>86 1 01 10210</t>
  </si>
  <si>
    <t>86 1 01 10220</t>
  </si>
  <si>
    <t>86 1 01 10230</t>
  </si>
  <si>
    <t>86 1 01 10250</t>
  </si>
  <si>
    <t>86 1 01 72160</t>
  </si>
  <si>
    <t>86 2 00 00000</t>
  </si>
  <si>
    <t>86 2 02 00000</t>
  </si>
  <si>
    <t>86 2 02 10610</t>
  </si>
  <si>
    <t>86 3 00 00000</t>
  </si>
  <si>
    <t>86 3 03 00000</t>
  </si>
  <si>
    <t>86 5 00 00000</t>
  </si>
  <si>
    <t>86 5 05 00000</t>
  </si>
  <si>
    <t>86 5 05 10Э00</t>
  </si>
  <si>
    <t>86 6 00 00000</t>
  </si>
  <si>
    <t>86 6 06 00000</t>
  </si>
  <si>
    <t>86 6 06 10220</t>
  </si>
  <si>
    <t>86 6 06 10250</t>
  </si>
  <si>
    <t>89 0 00 00000</t>
  </si>
  <si>
    <t>89 1 00 00000</t>
  </si>
  <si>
    <t>89 1 81 00000</t>
  </si>
  <si>
    <t>89 2 00 00000</t>
  </si>
  <si>
    <t>89 2 82 00000</t>
  </si>
  <si>
    <t>89 2 82 10110</t>
  </si>
  <si>
    <t>89 2 82 10120</t>
  </si>
  <si>
    <t>89 2 82 10130</t>
  </si>
  <si>
    <t>89 2 82 10250</t>
  </si>
  <si>
    <t>89 1 81 10110</t>
  </si>
  <si>
    <t>89 1 81 10120</t>
  </si>
  <si>
    <t>89 3 00 00000</t>
  </si>
  <si>
    <t>89 3 83 10710</t>
  </si>
  <si>
    <t xml:space="preserve">89 4 00 00000 </t>
  </si>
  <si>
    <t>89 4 00 10900</t>
  </si>
  <si>
    <t>89 5 00 00000</t>
  </si>
  <si>
    <t>89 5 00 10990</t>
  </si>
  <si>
    <t>90 3 00 00000</t>
  </si>
  <si>
    <t>Непрограммные расходы на осуществление государственных полномочий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</si>
  <si>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</si>
  <si>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</si>
  <si>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</si>
  <si>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</si>
  <si>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</si>
  <si>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</si>
  <si>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</si>
  <si>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</si>
  <si>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</si>
  <si>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</si>
  <si>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</si>
  <si>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300</t>
  </si>
  <si>
    <t>90 3 01 20100</t>
  </si>
  <si>
    <t>99 0 00 00000</t>
  </si>
  <si>
    <t>99 2 00 73090</t>
  </si>
  <si>
    <t>99 3 00 73060</t>
  </si>
  <si>
    <t>99 4 00 73130</t>
  </si>
  <si>
    <t>99 6 00 73040</t>
  </si>
  <si>
    <t>99 7 00 73120</t>
  </si>
  <si>
    <t>99 8 00 73140</t>
  </si>
  <si>
    <t>99 9 00 73150</t>
  </si>
  <si>
    <t>99 Б 00 51200</t>
  </si>
  <si>
    <t>КЦСР</t>
  </si>
  <si>
    <t>КВСР</t>
  </si>
  <si>
    <t>КВР</t>
  </si>
  <si>
    <t>901</t>
  </si>
  <si>
    <t xml:space="preserve">Общее образование </t>
  </si>
  <si>
    <t xml:space="preserve">Другие просы в области образования </t>
  </si>
  <si>
    <t>10</t>
  </si>
  <si>
    <t>00</t>
  </si>
  <si>
    <t>902</t>
  </si>
  <si>
    <t>Функционирование Правительства РФ, высших органов исполнительной власти субъектов РФ, местных администраций</t>
  </si>
  <si>
    <t>Функционирование высшего должностного лица муниципального образования</t>
  </si>
  <si>
    <t>13</t>
  </si>
  <si>
    <t>Судебная система</t>
  </si>
  <si>
    <t>НАЦИОНАЛЬНАЯ БЕЗОПАСНОСТЬ И ПРАВООХРАНИТЕЛЬНАЯ ДЕЯТЕЛЬНОСТЬ</t>
  </si>
  <si>
    <t>14</t>
  </si>
  <si>
    <t>89 3 87 00000</t>
  </si>
  <si>
    <t>89 3 87 10990</t>
  </si>
  <si>
    <t>90 3 34 23060</t>
  </si>
  <si>
    <t>Общеэкономичечкие вопросы</t>
  </si>
  <si>
    <t>Сельское хозяйство</t>
  </si>
  <si>
    <t>ЖИЛИЩНО-КОММУНАЛЬНОЕ ХОЗЯЙСТВО</t>
  </si>
  <si>
    <t>Обеспечение деятельности финансовых, налоговых и таможенных органов, органов финансового (финансово-бюджетного) надзора</t>
  </si>
  <si>
    <t>904</t>
  </si>
  <si>
    <t>Обслуживание  муниципального долга</t>
  </si>
  <si>
    <t>700</t>
  </si>
  <si>
    <t>500</t>
  </si>
  <si>
    <t>Другие общегосударственные расходы</t>
  </si>
  <si>
    <t>КУЛЬТУРА И КИНЕМАТОГРАФИЯ</t>
  </si>
  <si>
    <t>Другие вопросы в облатсти культуры, кинематографии и средств массовой информации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</si>
  <si>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 (Софинансирование)</t>
  </si>
  <si>
    <t>99 1 00 73070</t>
  </si>
  <si>
    <t>Обеспечение выборов на территории Мамско-Чуйского района</t>
  </si>
  <si>
    <t>89 3 84 00000</t>
  </si>
  <si>
    <t>Расходы на обеспечение  прочих мероприятий</t>
  </si>
  <si>
    <t>89 3 84 10990</t>
  </si>
  <si>
    <t>Проведение выборов и референдумов</t>
  </si>
  <si>
    <r>
      <t xml:space="preserve">Основное мероприятие "Предупреждение детского </t>
    </r>
    <r>
      <rPr>
        <b/>
        <sz val="10"/>
        <color indexed="8"/>
        <rFont val="Times New Roman"/>
        <family val="1"/>
        <charset val="204"/>
      </rPr>
      <t>дорожно-транспортного травматизма»</t>
    </r>
  </si>
  <si>
    <r>
      <t xml:space="preserve">Основное мероприятие «Улучшение условий и охраны труда  в целях снижения профессиональных рисков работников учреждений культуры и </t>
    </r>
    <r>
      <rPr>
        <b/>
        <sz val="10"/>
        <color indexed="8"/>
        <rFont val="Times New Roman"/>
        <family val="1"/>
        <charset val="204"/>
      </rPr>
      <t>дополнительного образования в сфере музыкального искусства"</t>
    </r>
  </si>
  <si>
    <r>
      <t xml:space="preserve">Основное мероприятие «Повышение энергетической эффективности в учреждениях культуры и </t>
    </r>
    <r>
      <rPr>
        <b/>
        <sz val="10"/>
        <color indexed="8"/>
        <rFont val="Times New Roman"/>
        <family val="1"/>
        <charset val="204"/>
      </rPr>
      <t>дополнительного образования в сфере музыкального искусства»</t>
    </r>
  </si>
  <si>
    <r>
      <t xml:space="preserve">Основное мероприятие " </t>
    </r>
    <r>
      <rPr>
        <b/>
        <sz val="10"/>
        <color indexed="8"/>
        <rFont val="Times New Roman"/>
        <family val="1"/>
        <charset val="204"/>
      </rPr>
      <t xml:space="preserve">Осуществление функций администрации   </t>
    </r>
    <r>
      <rPr>
        <b/>
        <sz val="10"/>
        <color indexed="8"/>
        <rFont val="Times New Roman"/>
        <family val="1"/>
        <charset val="204"/>
      </rPr>
      <t>муниципального образования"</t>
    </r>
  </si>
  <si>
    <r>
      <t>Основное мероприятие</t>
    </r>
    <r>
      <rPr>
        <b/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"Организация и проведение районного конкурса «Лучшее предприятие торговли»</t>
    </r>
  </si>
  <si>
    <r>
      <t>Обеспечение реализации мероприятий по и</t>
    </r>
    <r>
      <rPr>
        <sz val="10"/>
        <color indexed="8"/>
        <rFont val="Times New Roman"/>
        <family val="1"/>
        <charset val="204"/>
      </rPr>
      <t>сполнению судебных актов, управлению муниципальным долгом и его обслуживанию</t>
    </r>
  </si>
  <si>
    <r>
      <t xml:space="preserve">Обеспечение реализации мероприятий </t>
    </r>
    <r>
      <rPr>
        <sz val="10"/>
        <color indexed="8"/>
        <rFont val="Times New Roman"/>
        <family val="1"/>
        <charset val="204"/>
      </rPr>
      <t>по перевозке пассажиров автомобильным  транспортом</t>
    </r>
  </si>
  <si>
    <r>
      <t xml:space="preserve">Обеспечение реализации мероприятий </t>
    </r>
    <r>
      <rPr>
        <sz val="10"/>
        <color indexed="8"/>
        <rFont val="Times New Roman"/>
        <family val="1"/>
        <charset val="204"/>
      </rPr>
      <t>по перевозке пассажиров водным  транспортом</t>
    </r>
  </si>
  <si>
    <r>
      <t>Основное мероприятие «Повышение энергетической эффективности в МКУ «АХС»</t>
    </r>
    <r>
      <rPr>
        <b/>
        <sz val="10"/>
        <color indexed="8"/>
        <rFont val="Times New Roman"/>
        <family val="1"/>
        <charset val="204"/>
      </rPr>
      <t>»</t>
    </r>
  </si>
  <si>
    <t>91211402053050000410</t>
  </si>
  <si>
    <t>МЕЖБЮДЖЕТНЫЕ ТРАНСФЕРТЫ</t>
  </si>
  <si>
    <t>Дотации на выравнивание бюджетной обеспеченности субъектов РФ и муниципальных образований</t>
  </si>
  <si>
    <t>000 11100000000000000</t>
  </si>
  <si>
    <t>ОБЩЕГОСУДАРСТВЕННЫЕ РАСХОДЫ</t>
  </si>
  <si>
    <t xml:space="preserve"> </t>
  </si>
  <si>
    <t>11</t>
  </si>
  <si>
    <t>00010000000000000000</t>
  </si>
  <si>
    <t>00010000000000000110</t>
  </si>
  <si>
    <t>18210102000010000110</t>
  </si>
  <si>
    <t>18210500000000000000</t>
  </si>
  <si>
    <t>18210502010020000110</t>
  </si>
  <si>
    <t>00010800000000000000</t>
  </si>
  <si>
    <t>000 11105000000000120</t>
  </si>
  <si>
    <t>000 11105010000000120</t>
  </si>
  <si>
    <t>91211105013050000120</t>
  </si>
  <si>
    <t>91211105035050000120</t>
  </si>
  <si>
    <t>00011200000000000000</t>
  </si>
  <si>
    <t>00011300000000000000</t>
  </si>
  <si>
    <t>90111301995050000130</t>
  </si>
  <si>
    <t>90311301995050000130</t>
  </si>
  <si>
    <t>91011301995050000130</t>
  </si>
  <si>
    <t>91111301995050000130</t>
  </si>
  <si>
    <t>00011600000000000000</t>
  </si>
  <si>
    <t>12</t>
  </si>
  <si>
    <t>800</t>
  </si>
  <si>
    <t>100</t>
  </si>
  <si>
    <t>18210102010010000110</t>
  </si>
  <si>
    <t>18210102020010000110</t>
  </si>
  <si>
    <t>Налог, взимаемый в связи с применением упрощенной системы налогообложения</t>
  </si>
  <si>
    <t>18210501000000000110</t>
  </si>
  <si>
    <t>18210501011010000110</t>
  </si>
  <si>
    <t>18210501021010000110</t>
  </si>
  <si>
    <t>000 11105013130000120</t>
  </si>
  <si>
    <t>04811201000010000120</t>
  </si>
  <si>
    <t>00011705050050000180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</si>
  <si>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</si>
  <si>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</si>
  <si>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</si>
  <si>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</si>
  <si>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</si>
  <si>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</si>
  <si>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</si>
  <si>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</si>
  <si>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</si>
  <si>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</si>
  <si>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18210502000020000110</t>
  </si>
  <si>
    <t>Приложение № 1 к решению</t>
  </si>
  <si>
    <t>Думы Мамско-Чуйского района</t>
  </si>
  <si>
    <t>Наименование показателей</t>
  </si>
  <si>
    <t>Код доходов</t>
  </si>
  <si>
    <t>Сумма</t>
  </si>
  <si>
    <t>1. НАЛОГОВЫЕ 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</si>
  <si>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</si>
  <si>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</si>
  <si>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</si>
  <si>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</si>
  <si>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</si>
  <si>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2. 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</si>
  <si>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</si>
  <si>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</si>
  <si>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</si>
  <si>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</si>
  <si>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 бюджетов муниципальных районов</t>
  </si>
  <si>
    <t>ИТОГО НАЛОГОВЫХ И НЕНАЛОГОВЫХ ДОХОДОВ</t>
  </si>
  <si>
    <t>Субсидии на выравнивание уровня бюджетной обеспеченности поселений Иркутской области, входящих в состав муниципального района Иркутской области</t>
  </si>
  <si>
    <t>85 0 03 72680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</si>
  <si>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</si>
  <si>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 (местный бюджет)</t>
  </si>
  <si>
    <t>82 2 02 L5193</t>
  </si>
  <si>
    <t xml:space="preserve">Субсидии на реализацию мероприятий перечня проектов народных инициатив </t>
  </si>
  <si>
    <t>3. БЕЗВОЗМЕЗДНЫЕ ПОСТУПЛЕНИЯ ИЗ БЮДЖЕТОВ ДРУГИХ УРОВНЕЙ</t>
  </si>
  <si>
    <t>ИТОГО ДОХОДОВ</t>
  </si>
  <si>
    <t>(тыс. руб.)</t>
  </si>
  <si>
    <t>Функциональная статья</t>
  </si>
  <si>
    <t>ПР</t>
  </si>
  <si>
    <t>I. Общегосударственные вопросы</t>
  </si>
  <si>
    <t>Функционирование высшего должностного лица органа МСУ</t>
  </si>
  <si>
    <t>Функционирование представительного органа муниципального образования</t>
  </si>
  <si>
    <t xml:space="preserve">Функционирование Правительства РФ, высших органов исполнитель­ной вла­сти субъектов РФ, местных администраций   </t>
  </si>
  <si>
    <t>Обеспечение деятельности финансовых, налоговых и таможенных ор­ганов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</si>
  <si>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</si>
  <si>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</si>
  <si>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II. Национальная безопасность и правоохранительная деятель­ность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</si>
  <si>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</si>
  <si>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</si>
  <si>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III. Национальная экономика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</si>
  <si>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</si>
  <si>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</si>
  <si>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</si>
  <si>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</si>
  <si>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IV. Жилищно-коммунальное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</si>
  <si>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</si>
  <si>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</si>
  <si>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</si>
  <si>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</si>
  <si>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</si>
  <si>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</si>
  <si>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</si>
  <si>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</si>
  <si>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</si>
  <si>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</si>
  <si>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</si>
  <si>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</si>
  <si>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Всего  расходов</t>
  </si>
  <si>
    <t>01</t>
  </si>
  <si>
    <t>03</t>
  </si>
  <si>
    <t>04</t>
  </si>
  <si>
    <t>05</t>
  </si>
  <si>
    <t>07</t>
  </si>
  <si>
    <t>08</t>
  </si>
  <si>
    <t>09</t>
  </si>
  <si>
    <t>02</t>
  </si>
  <si>
    <t>06</t>
  </si>
  <si>
    <r>
      <t xml:space="preserve"> (тыс. руб.)   </t>
    </r>
    <r>
      <rPr>
        <sz val="9"/>
        <color indexed="8"/>
        <rFont val="Times New Roman"/>
        <family val="1"/>
        <charset val="204"/>
      </rPr>
      <t xml:space="preserve">       </t>
    </r>
  </si>
  <si>
    <t>Наименование</t>
  </si>
  <si>
    <t>Рз</t>
  </si>
  <si>
    <t>ЦСР</t>
  </si>
  <si>
    <t>ВР</t>
  </si>
  <si>
    <t>Всего</t>
  </si>
  <si>
    <t>Расходы на выплаты персоналу в целях обеспечения выполнения функций органами, казенными учреждениями, органми управления внебюджетными фондами</t>
  </si>
  <si>
    <t>Закупка товаров, работ и услуг для государственных нужд</t>
  </si>
  <si>
    <t>Иные бюджетные ассигнования</t>
  </si>
  <si>
    <t>Осуществление полномочий по осуществлению внешнего финансолвого контроля</t>
  </si>
  <si>
    <t>Расходы на выплаты персоналу в целях обеспечения выполнения функций органами, казенными учреждениями, органами управления внебюджетными фондами</t>
  </si>
  <si>
    <t>НАЦИОНАЛЬНАЯ ЭКОНОМИКА</t>
  </si>
  <si>
    <t>ОБРАЗОВАНИЕ</t>
  </si>
  <si>
    <t>ЗДРАВООХРАНЕНИЕ</t>
  </si>
  <si>
    <t>СОЦИАЛЬНАЯ ПОЛИТИКА</t>
  </si>
  <si>
    <t>Социальное обеспечение и иные выплаты населению</t>
  </si>
  <si>
    <t>ФИЗИЧЕСКАЯ КУЛЬТУРА И СПОРТ</t>
  </si>
  <si>
    <t>Основное мероприятие «Функционирование высшего должностного лица муниципального образования»</t>
  </si>
  <si>
    <t>Расходы на выплаты по оплате труда работников органов местного самоуправления</t>
  </si>
  <si>
    <t>Расходы на оплату труда персоналу казенных учреждений</t>
  </si>
  <si>
    <t xml:space="preserve">Расходы на обеспечение деятельности (оказание услуг) муниципальных  учреждений  </t>
  </si>
  <si>
    <t>200</t>
  </si>
  <si>
    <t>Субсидии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</si>
  <si>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83 7 10 10990</t>
  </si>
  <si>
    <t>83 Ж 14 S2850</t>
  </si>
  <si>
    <t>83 Ж 1400000</t>
  </si>
  <si>
    <t>Плата за размещение твердых коммунальных отходов</t>
  </si>
  <si>
    <t>Приложение № 5 к решению</t>
  </si>
  <si>
    <t>Источники внутреннего финансирования дефицита бюджета</t>
  </si>
  <si>
    <t xml:space="preserve"> (тыс. руб.)</t>
  </si>
  <si>
    <t>Код</t>
  </si>
  <si>
    <t>Всего источников внутреннего финансирования дефицита бюджета</t>
  </si>
  <si>
    <t>Бюджетные кредиты от кредитных организаций системы РФ</t>
  </si>
  <si>
    <t>Бюджетные кредиты от других бюджетов бюджетной системы РФ в валюте РФ</t>
  </si>
  <si>
    <t>Изменение остатков на счетах по учету  средств бюджетов</t>
  </si>
  <si>
    <t>Увеличение  остатков  средств бюджета</t>
  </si>
  <si>
    <t xml:space="preserve">Увеличение прочих остатков средств бюджетов </t>
  </si>
  <si>
    <t>Увеличение прочих остатков денежных средств бюджета района</t>
  </si>
  <si>
    <t>Уменьшение остатков средств бюджетов</t>
  </si>
  <si>
    <t>Уменьшение прочих остатков средств бюджета района</t>
  </si>
  <si>
    <t>Уменьшение прочих остатков денежных средств бюджета района</t>
  </si>
  <si>
    <t>90401020000000000700</t>
  </si>
  <si>
    <t>90401020000050000700</t>
  </si>
  <si>
    <t>90401030000000000710</t>
  </si>
  <si>
    <t>90401030100000000000</t>
  </si>
  <si>
    <t>90401030100000000700</t>
  </si>
  <si>
    <t>90401030100000000710</t>
  </si>
  <si>
    <t>90401030000050000800</t>
  </si>
  <si>
    <t>90401030000050000810</t>
  </si>
  <si>
    <t>90401050000000000000</t>
  </si>
  <si>
    <t>90401050000000000500</t>
  </si>
  <si>
    <t>90401050200000000500</t>
  </si>
  <si>
    <t>90401050201000000510</t>
  </si>
  <si>
    <t>90401050201050000510</t>
  </si>
  <si>
    <t>90401050000000000600</t>
  </si>
  <si>
    <t>90401050200000000600</t>
  </si>
  <si>
    <t>90401050201000000610</t>
  </si>
  <si>
    <t>90401050201050000610</t>
  </si>
  <si>
    <t>Субвенции на осуществление отдельных областных государственных полномочий в области противодействия коррупции</t>
  </si>
  <si>
    <t>Осуществление областных государственных полномочий в области противодействия коррупции</t>
  </si>
  <si>
    <t>Чествование медалистов, старейших жителей и других жителей района со знаменательными датами, а также организаций-юбиляров</t>
  </si>
  <si>
    <t>83 П 00 00000</t>
  </si>
  <si>
    <t>00011301000000000130</t>
  </si>
  <si>
    <t>Доходы от оказания платных услуг (работ)</t>
  </si>
  <si>
    <t>04811201010010000120</t>
  </si>
  <si>
    <t>04811201030010000120</t>
  </si>
  <si>
    <t>04811201041010000120</t>
  </si>
  <si>
    <t>04811201042010000120</t>
  </si>
  <si>
    <t>Плата за сбросы загрязняющих веществ в водные объекты</t>
  </si>
  <si>
    <t>Плата за размещение отходов производства</t>
  </si>
  <si>
    <t>00011400000000000000</t>
  </si>
  <si>
    <t>ДОХОДЫ ОТ ПРОДАЖИ МАТЕРИАЛЬНЫХ И НЕМАТЕРИАЛЬНЫХ АКТИВОВ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</si>
  <si>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</si>
  <si>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00010803010010000110</t>
  </si>
  <si>
    <t>00010807000010000110</t>
  </si>
  <si>
    <t>00010803000010000110</t>
  </si>
  <si>
    <t>Государственная пошлина по делам, рассматриваемым в судах общей юрисдикции, мировыми судьями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</si>
  <si>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</si>
  <si>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</si>
  <si>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Субвенции на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</si>
  <si>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Субвенции на 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</si>
  <si>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</si>
  <si>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 «Организация и проведение комплекса мероприятий по вопросам охраны труда»</t>
  </si>
  <si>
    <t>Основное мероприятие "Осуществление функций муниципального архива"</t>
  </si>
  <si>
    <t>Основное мероприятие «Строительство и реконструкция спортивных сооружений»</t>
  </si>
  <si>
    <t>Основное мероприятие "Обеспечение моболизационной готовности органов управления и организаций к переводу на работу в условиях военного времени"</t>
  </si>
  <si>
    <t>83 Н 00 00000</t>
  </si>
  <si>
    <t>Основное мероприятие "Печать буклетов и листовок на тему безопасности дорожного движения"</t>
  </si>
  <si>
    <t>Дотации на 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 Иркутской области</t>
  </si>
  <si>
    <t>90420215001050000150</t>
  </si>
  <si>
    <t>90220229999050000150</t>
  </si>
  <si>
    <t>90420229999050000150</t>
  </si>
  <si>
    <t>90120239999050000150</t>
  </si>
  <si>
    <t>90220230022050000150</t>
  </si>
  <si>
    <t>90120230024050000150</t>
  </si>
  <si>
    <t>90220230024050000150</t>
  </si>
  <si>
    <t>Субвенции на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</si>
  <si>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</si>
  <si>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90120229999050000150</t>
  </si>
  <si>
    <t>91120225519050000150</t>
  </si>
  <si>
    <t>90420215002050000150</t>
  </si>
  <si>
    <t>90220235120050000150</t>
  </si>
  <si>
    <t>Иные межбюджетные трансферты</t>
  </si>
  <si>
    <t>00021960010050000150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</si>
  <si>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</si>
  <si>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</si>
  <si>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00020240000000000150</t>
  </si>
  <si>
    <t xml:space="preserve">Плата за выбросы загрязняющих веществ в атмосферный воздух стационарными объектами </t>
  </si>
  <si>
    <t xml:space="preserve">Основное мероприятие «Сохранность и содержание  муниципального имущества» </t>
  </si>
  <si>
    <t xml:space="preserve">Основное мероприятие «Ремонт муниципального имущества» </t>
  </si>
  <si>
    <t xml:space="preserve">Основное мероприятие «Обеспечение проведения оценки рыночной стоимости в целях предоставления муниципального имущества в аренду по плану приватизации муниципального имущества» </t>
  </si>
  <si>
    <t>84 1 00 00000</t>
  </si>
  <si>
    <t>84 2 00 00000</t>
  </si>
  <si>
    <t>Другие вопросы в области жилищно-коммунального хозяйства</t>
  </si>
  <si>
    <t>99 9 00 73160</t>
  </si>
  <si>
    <t>83 А 00 00000</t>
  </si>
  <si>
    <t>V. Образование</t>
  </si>
  <si>
    <t xml:space="preserve">VI. Культура, кинематография </t>
  </si>
  <si>
    <t>VII. Здравоохранение</t>
  </si>
  <si>
    <t>VIII. Социальная политика</t>
  </si>
  <si>
    <t>IX. Физическая культура и спорт</t>
  </si>
  <si>
    <t>Строительство спортивно-оздоровительного комплекса в п.Мама (софинансирование)</t>
  </si>
  <si>
    <t>82 4 04 10810</t>
  </si>
  <si>
    <t>Организация проведения участия учеников ДМШ в конкурсах и фестивалях различных уровней</t>
  </si>
  <si>
    <t>83 8 11 10220</t>
  </si>
  <si>
    <t>83 8 12 00000</t>
  </si>
  <si>
    <t>83 8 12 10220</t>
  </si>
  <si>
    <t>83 И 24 10990</t>
  </si>
  <si>
    <t>83 И 24 0000</t>
  </si>
  <si>
    <t>83 И 25 0000</t>
  </si>
  <si>
    <t>83 И 25 10990</t>
  </si>
  <si>
    <t>83 П 20 00000</t>
  </si>
  <si>
    <t>83 Б 26 10220</t>
  </si>
  <si>
    <t>83 Б 00 00000</t>
  </si>
  <si>
    <t>83 Б 26 00000</t>
  </si>
  <si>
    <t>83 А 27 00000</t>
  </si>
  <si>
    <t>83 А 27 10110</t>
  </si>
  <si>
    <t>83 А 27 10120</t>
  </si>
  <si>
    <t>83 А 2710250</t>
  </si>
  <si>
    <t>83 А 27 10250</t>
  </si>
  <si>
    <t>Основное мероприятие "Организация и проведение комплекса мероприятий по противодействию употребления наркотических и психотропных веществ"</t>
  </si>
  <si>
    <t>83 Ч 00 00000</t>
  </si>
  <si>
    <t>83 Ч 28 00000</t>
  </si>
  <si>
    <t>83 Ч 28 10990</t>
  </si>
  <si>
    <t>84 2 01 00000</t>
  </si>
  <si>
    <t>84 2 01 10460</t>
  </si>
  <si>
    <t>84 2 02 00000</t>
  </si>
  <si>
    <t>84 2 02 10460</t>
  </si>
  <si>
    <t>84 2 03 00000</t>
  </si>
  <si>
    <t>84 2 03 10460</t>
  </si>
  <si>
    <t>83 И 24 00000</t>
  </si>
  <si>
    <t>83 П 20 10990</t>
  </si>
  <si>
    <t>83 П 21 00000</t>
  </si>
  <si>
    <t>83 П 21 10990</t>
  </si>
  <si>
    <t>83 П 22 10990</t>
  </si>
  <si>
    <t>83 П 22 00000</t>
  </si>
  <si>
    <t>83 П 23 00000</t>
  </si>
  <si>
    <t>83 П 23 10990</t>
  </si>
  <si>
    <t>84 1 01 00000</t>
  </si>
  <si>
    <t>84 1 01 10110</t>
  </si>
  <si>
    <t>84 1 01 10120</t>
  </si>
  <si>
    <t>84 1 01 10130</t>
  </si>
  <si>
    <t>84 1 01 10250</t>
  </si>
  <si>
    <t xml:space="preserve"> направлениям деятельности) и видам расходов классификации расходов  муниципального образования Мамско-Чуйского района </t>
  </si>
  <si>
    <t>Распределение  бюджетных ассигнований по  целевым статьям (муниципальным программам и непрограммным</t>
  </si>
  <si>
    <t>Ведомственная структура расходов бюджета</t>
  </si>
  <si>
    <t>разделам, подразделам, целевым статьям (муниципальным программам муниципального образования Мамско-Чуйского района</t>
  </si>
  <si>
    <t>и непронраммным направлениям деятельности), группам видов расходов классификации расходов бюджетов)</t>
  </si>
  <si>
    <t xml:space="preserve">Прочие безвозмездные поступления в бюджеты муниципальных районов
</t>
  </si>
  <si>
    <t>00020705030050000150</t>
  </si>
  <si>
    <t>00020700000000000150</t>
  </si>
  <si>
    <t>Приложение № 3 к решению</t>
  </si>
  <si>
    <t>Приложение № 4 к решению</t>
  </si>
  <si>
    <t>Муниципальное казенное образовательное учреждение дополнительного образования  «Детская Музыкальная Школа п.Мама»</t>
  </si>
  <si>
    <t>Финансовое управление администрации Мамско-Чуйского района</t>
  </si>
  <si>
    <t>Муниципальное казенное учреждение «Административно-хозяйственная служба»</t>
  </si>
  <si>
    <t>Муниципальное казённое учреждение «Централизованная бухгалтерия муниципальных учреждений культуры»</t>
  </si>
  <si>
    <t>Комитет по управлению муниципальным имуществом муниципального образования Мамско-Чуйского района</t>
  </si>
  <si>
    <t>Контрольно-счетная палата муниципального образования Мамско-Чуйского района</t>
  </si>
  <si>
    <t>600</t>
  </si>
  <si>
    <t>Предоставление субсидий бюджетным, автономным учреждениям и иным некоммерческим организациям</t>
  </si>
  <si>
    <t>86 2 02 10230</t>
  </si>
  <si>
    <t>86 3 03 10230</t>
  </si>
  <si>
    <t>80 5 05 10230</t>
  </si>
  <si>
    <t>Подпрограмма «Энергосбережение и повышение энергетической эффективности в учреждениях культуры и дополнительного образования в сфере музыкального искусства  МО  Мамско-Чуйского района на 2018-2022 годы»</t>
  </si>
  <si>
    <t>Подпрограмма «Улучшение условий и охраны труда в учреждениях культуры и дополнительного образования в сфере музыкального искусства  МО  Мамско-Чуйского района на 2018-2022 годы»</t>
  </si>
  <si>
    <t xml:space="preserve">№ </t>
  </si>
  <si>
    <t>Сумма, тыс. руб.</t>
  </si>
  <si>
    <t>Муниципальная программа "Содержание и развитие   муниципального хозяйства  МО Мамско-Чуйского  района на 2018-2022 годы»</t>
  </si>
  <si>
    <t>Подпрограмма «Обеспечение деятельности муниципального казенного учреждения «Административно-хозяйственная служба на 2018-2022годы»»</t>
  </si>
  <si>
    <t>81 1 01 72320</t>
  </si>
  <si>
    <t>81 3 03 72320</t>
  </si>
  <si>
    <t>81 5 05 72320</t>
  </si>
  <si>
    <t>86 1 01 72320</t>
  </si>
  <si>
    <t>82 1 01 72320</t>
  </si>
  <si>
    <t>82 2 02 72320</t>
  </si>
  <si>
    <t>Капитальные вложения в объекты государственной (муниципальной) собственности</t>
  </si>
  <si>
    <t>400</t>
  </si>
  <si>
    <t>Расходы на согласование мест остановки паромов</t>
  </si>
  <si>
    <t>89 3 88 00000</t>
  </si>
  <si>
    <t>89 3 88 10990</t>
  </si>
  <si>
    <t>Премии и гранты</t>
  </si>
  <si>
    <t>00020200000000000000</t>
  </si>
  <si>
    <t>4.ПРОЧИЕ БЕЗВОЗМЕЗДНЫЕ ПОСТУПЛЕНИЯ</t>
  </si>
  <si>
    <t>5.Возврат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</si>
  <si>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доходы от компенсации затрат бюджетов муниципальных районов</t>
  </si>
  <si>
    <t>90111302995050000130</t>
  </si>
  <si>
    <t>90111302000000000130</t>
  </si>
  <si>
    <t>ДОХОДЫ ОТ КОМПЕНСАЦИИ ЗАТРАТ ГОСУДАРСТВА</t>
  </si>
  <si>
    <t>90210807084011000110</t>
  </si>
  <si>
    <t>НАЛОГИ НА ТОВАРЫ (РАБОТЫ, УСЛУГИ)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</si>
  <si>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</si>
  <si>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</si>
  <si>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</si>
  <si>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</si>
  <si>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</si>
  <si>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</si>
  <si>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</si>
  <si>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</si>
  <si>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</si>
  <si>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</si>
  <si>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</si>
  <si>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Субсидия на выплату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</si>
  <si>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83 1 02 72972</t>
  </si>
  <si>
    <t>86 1 01 72972</t>
  </si>
  <si>
    <t>Субсидия на выплату денежного содержания с начислениями на него главам, муниципальным служащим ОМСУ муниципальных районов (городских округов) ИО, а также заработной платы с начислениями на нее техническому и вспомогательному персоналу ОМСУ муниципальных районов (городских округов) ИО, работникам учреждений, находящихся в ведении ОМСУ муниципальных районов (городских округов) ИО</t>
  </si>
  <si>
    <t>81 3 03 72972</t>
  </si>
  <si>
    <t>81 5 05 72972</t>
  </si>
  <si>
    <t>83 8 12 10250</t>
  </si>
  <si>
    <t>85 0 01 72972</t>
  </si>
  <si>
    <t>82 3 03 72972</t>
  </si>
  <si>
    <t>Субсидии на реализацию мероприятий, направленных на улучшение показателей планирования и исполнения бюджетов муниципальных образований Иркутской области (софинансирование)</t>
  </si>
  <si>
    <t>99 5 P1 73050</t>
  </si>
  <si>
    <t>91111302995050000130</t>
  </si>
  <si>
    <t>Муниципальная программа «Содействие развитию учреждений образования в муниципальном образовании Мамско-Чуйский район на 2019-2024 годы»</t>
  </si>
  <si>
    <t>Подпрограмма «Развитие дошкольного образования в Мамско – Чуйском районе в 2019 - 2024 годах»</t>
  </si>
  <si>
    <t>Подпрограмма «Развитие системы общего образования в Мамско - Чуйском муниципальном районе на 2019-2024 годы»</t>
  </si>
  <si>
    <t>Подпрограмма «Развитие учреждений дополнительного образования детей Мамско – Чуйского района на 2019-2024 годы»</t>
  </si>
  <si>
    <t>Подпрограмма «Обеспечение безопасности образовательных учреждений Мамско-Чуйского района в 2019-2024 гг.»</t>
  </si>
  <si>
    <t>Подпрограмма «Повышение безопасности дорожного движения с участием детей и предупреждение дорожно-транспортного травматизма с детьми в Мамско-Чуйском районе на 2019-2024 гг.»</t>
  </si>
  <si>
    <t>Подпрограмма «Организация отдыха детей в Мамско - Чуйском районе на 2019 - 2024 гг.»</t>
  </si>
  <si>
    <t>Подпрограмма «Программа обеспечения мероприятий по охране труда в учреждениях образования Мамско-Чуйского района на 2019 - 2024 годы»</t>
  </si>
  <si>
    <t>Подпрограмма «Энергосбережение и повышение энергетической эффективности в учреждениях образования МО «Мамско - Чуйского района» на 2019-2024годы».</t>
  </si>
  <si>
    <t>Подпрограмма «Обеспечение организации питания обучающихся в общеобразовательных учреждениях, расположенных на территории Мамско-Чуйского района на 2019-2024гг.»</t>
  </si>
  <si>
    <t>00011611050010000140</t>
  </si>
  <si>
    <t>Основное мероприятие "Обеспечение мобилизационной готовности органов управления и организаций к переводу на работу в условиях военного времени"</t>
  </si>
  <si>
    <t>Охрана семьи и детства</t>
  </si>
  <si>
    <t>Субвенции бюджетам муниципальных районов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</si>
  <si>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Субсидия на комплектование книжных фондов муниципальных общедоступных библиотек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</si>
  <si>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</si>
  <si>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90220235469050000150</t>
  </si>
  <si>
    <t>Проведение Всероссийской переписи населения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</si>
  <si>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</si>
  <si>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914</t>
  </si>
  <si>
    <t>87 0 00 00000</t>
  </si>
  <si>
    <t xml:space="preserve">Основное мероприятие "Доплата к стипендиям студентов, поступившим на целевое обучение и заключивших договор с ЦРБ п.Мама, в высшие и средние медицинские образовательные учреждения </t>
  </si>
  <si>
    <t>83 Д 30 00000</t>
  </si>
  <si>
    <t>83 Д 30 10990</t>
  </si>
  <si>
    <t>Обеспечение реализации мероприятий  по профилактике терроризма и экстремизма</t>
  </si>
  <si>
    <t>83 Т 00 00000</t>
  </si>
  <si>
    <t>83 Т 31 00000</t>
  </si>
  <si>
    <t>83 Т 31 10990</t>
  </si>
  <si>
    <t>82 4 04 72972</t>
  </si>
  <si>
    <t>82 2 02 72972</t>
  </si>
  <si>
    <t>82 1 01 72972</t>
  </si>
  <si>
    <t>Основное мероприятие "Организационные и пропагандистские мероприятия (изготовление буклетов, листовок, плакатов)</t>
  </si>
  <si>
    <t>ДОХОДЫ ОТ ОКАЗАНИЯ ПЛАТНЫХ УСЛУГ И КОМПЕНСАЦИИ ЗАТРАТ ГОСУДАРСТВА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</si>
  <si>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</si>
  <si>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91120225467050000150</t>
  </si>
  <si>
    <t>90211302995050000130</t>
  </si>
  <si>
    <t>83 1 02 S2160</t>
  </si>
  <si>
    <t>86 1 01 S2160</t>
  </si>
  <si>
    <t>81 Г 10 S2976</t>
  </si>
  <si>
    <t>83 7 10 S2360</t>
  </si>
  <si>
    <t>81 Г 12 S2957</t>
  </si>
  <si>
    <t>81 3 03 10820</t>
  </si>
  <si>
    <t>Организация участия учеников дополнительного образования в конкурсах и мероприятиях различного уровня</t>
  </si>
  <si>
    <t>81 Г 11 73180</t>
  </si>
  <si>
    <t>Иные выплаты населению</t>
  </si>
  <si>
    <t>99 А 01 54690</t>
  </si>
  <si>
    <t>Приложение № 2 к решению</t>
  </si>
  <si>
    <t>Муниципальное казенное учреждение "Единая дежурно-диспетчерская служба-112 муниципального образования Мамско-Чуйского района"</t>
  </si>
  <si>
    <t>МКУ «Управление образовательной  деятельности»</t>
  </si>
  <si>
    <t>Администрация Мамско-Чуйского района</t>
  </si>
  <si>
    <t>82 1 01 L4670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</si>
  <si>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</si>
  <si>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</si>
  <si>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</si>
  <si>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 2 02 S2102</t>
  </si>
  <si>
    <t>81 8 08 10210</t>
  </si>
  <si>
    <t>Дотации на выравнивание бюджетной обеспеченности</t>
  </si>
  <si>
    <t>Осуществление полномочий по осуществлению внешнего финансового контроля</t>
  </si>
  <si>
    <t>Распределение</t>
  </si>
  <si>
    <t xml:space="preserve">дотаций  на выравнивание бюджетной обеспеченности поселений </t>
  </si>
  <si>
    <t>Городские поселения</t>
  </si>
  <si>
    <t>Мамское городское поселение</t>
  </si>
  <si>
    <t>Луговское городское поселение</t>
  </si>
  <si>
    <t>Витимское городское поселение</t>
  </si>
  <si>
    <t>Расходы на реализацию мероприятий по предотвращению распространения коронавирусной инфекции</t>
  </si>
  <si>
    <t>81 1 01 10260</t>
  </si>
  <si>
    <t>81 2 02 10260</t>
  </si>
  <si>
    <t>81 3 03 10260</t>
  </si>
  <si>
    <t>81 5 05 10260</t>
  </si>
  <si>
    <t>82 4 04 10260</t>
  </si>
  <si>
    <t>83 1 02 10160</t>
  </si>
  <si>
    <t>85 0 01 10160</t>
  </si>
  <si>
    <t>86 1 01 10260</t>
  </si>
  <si>
    <t>82 1 01 10260</t>
  </si>
  <si>
    <t>82 2 02 10260</t>
  </si>
  <si>
    <t>82 3 03 10260</t>
  </si>
  <si>
    <t>84 1 01 10160</t>
  </si>
  <si>
    <t>89 2 82 10160</t>
  </si>
  <si>
    <t>83 3 03 10130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</si>
  <si>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организации бесплатным горячим питанием обучающихся получающих начальное общее образование  в муниципальных общеобразовательных организациях Иркутской области</t>
  </si>
  <si>
    <t>Программа муниципальных внутренних заимствований</t>
  </si>
  <si>
    <t>Виды  долговых обязательств (привлечение/погашение)</t>
  </si>
  <si>
    <t>Объем заимствований, всего</t>
  </si>
  <si>
    <t>в том числе:</t>
  </si>
  <si>
    <t>кредиты кредитных организаций в валюте РФ сроком до 3-х лет</t>
  </si>
  <si>
    <t>0</t>
  </si>
  <si>
    <t>бюджетные кредиты от других бюджетов бюджетной системы РФ в валюте РФ</t>
  </si>
  <si>
    <t>90120225304050000150</t>
  </si>
  <si>
    <t>81 Г 13 L3041</t>
  </si>
  <si>
    <t>проект</t>
  </si>
  <si>
    <t xml:space="preserve">Прогнозируемые доходы бюджета  муниципального образования Мамско-Чуйского района на 2021 год                                   </t>
  </si>
  <si>
    <t xml:space="preserve">Распределение  бюджетных ассигнований   муниципального образования Мамско-Чуйского района на 2021 год по разделам, подразделам  классификации расходов бюджетов РФ </t>
  </si>
  <si>
    <t xml:space="preserve">Распределение  бюджетных ассигнований   муниципального образования Мамско-Чуйского района на плановый период 2022-2023 годов по разделам, подразделам  классификации расходов бюджетов РФ </t>
  </si>
  <si>
    <t>2021 год</t>
  </si>
  <si>
    <t>2022г.</t>
  </si>
  <si>
    <t>2023г.</t>
  </si>
  <si>
    <r>
      <t xml:space="preserve">на 2021 год    </t>
    </r>
    <r>
      <rPr>
        <sz val="9"/>
        <color indexed="8"/>
        <rFont val="Times New Roman"/>
        <family val="1"/>
        <charset val="204"/>
      </rPr>
      <t xml:space="preserve">       </t>
    </r>
  </si>
  <si>
    <r>
      <t xml:space="preserve">на 2022-2023 годы   </t>
    </r>
    <r>
      <rPr>
        <sz val="9"/>
        <color indexed="8"/>
        <rFont val="Times New Roman"/>
        <family val="1"/>
        <charset val="204"/>
      </rPr>
      <t xml:space="preserve">       </t>
    </r>
  </si>
  <si>
    <t xml:space="preserve">муниципального образования Мамско-Чуйского района на 2021 год (по главным распорядителям средств районного бюджета, </t>
  </si>
  <si>
    <t xml:space="preserve">муниципального образования Мамско-Чуйского района на 2022-2023 годы (по главным распорядителям средств районного бюджета, </t>
  </si>
  <si>
    <t xml:space="preserve"> муниципального образования Мамско-Чуйского района на 2021 год</t>
  </si>
  <si>
    <t xml:space="preserve"> муниципального образования Мамско-Чуйского района на 2022-2023 годы</t>
  </si>
  <si>
    <t>из бюджета Мамско-Чуйского района на 2021 год</t>
  </si>
  <si>
    <t>из бюджета Мамско-Чуйского района на 2022 год</t>
  </si>
  <si>
    <t>из бюджета Мамско-Чуйского района на 2023 год</t>
  </si>
  <si>
    <t>Объем муниципального долга на 01.01.2021 г.</t>
  </si>
  <si>
    <t>Объем привлечения в 2021 г.</t>
  </si>
  <si>
    <t>Объем погашения в 2021 г.</t>
  </si>
  <si>
    <t xml:space="preserve">  муниципального образования Мамско-Чуйского района на 2021 год </t>
  </si>
  <si>
    <t>Верхний предел муниципального долга на 01.01.2022 г.</t>
  </si>
  <si>
    <t>Объем муниципального долга на 01.01.2022 г.</t>
  </si>
  <si>
    <t>Объем привлечения в 2022 г.</t>
  </si>
  <si>
    <t>Объем погашения в 2022 г.</t>
  </si>
  <si>
    <t>Верхний предел муниципального долга на 01.01.2023 г.</t>
  </si>
  <si>
    <t xml:space="preserve">  муниципального образования Мамско-Чуйского района на 2022 год </t>
  </si>
  <si>
    <t xml:space="preserve">  муниципального образования Мамско-Чуйского района на 2023 год </t>
  </si>
  <si>
    <t>Объем муниципального долга на 01.01.2023 г.</t>
  </si>
  <si>
    <t>Объем привлечения в 2023 г.</t>
  </si>
  <si>
    <t>Объем погашения в 2023 г.</t>
  </si>
  <si>
    <t>Верхний предел муниципального долга на 01.01.2024 г.</t>
  </si>
  <si>
    <t>усл.-утв.</t>
  </si>
  <si>
    <t xml:space="preserve">Перечень главных администраторов доходов бюджета  муниципального образования Мамско-Чуйского района </t>
  </si>
  <si>
    <t>КБК дохода</t>
  </si>
  <si>
    <t>Наименование дохода</t>
  </si>
  <si>
    <t>администратора</t>
  </si>
  <si>
    <t>Муниципальное казенное учреждение «Управление по организации образовательной деятельности на территории Мамско-Чуйского района»</t>
  </si>
  <si>
    <t>11301995050000130</t>
  </si>
  <si>
    <t>11701050050000180</t>
  </si>
  <si>
    <t xml:space="preserve">Невыясненные поступления, зачисляемые в бюджеты  муниципальных районов </t>
  </si>
  <si>
    <t>11705050050000180</t>
  </si>
  <si>
    <t>11302995050000130</t>
  </si>
  <si>
    <t>20219999050000150</t>
  </si>
  <si>
    <t xml:space="preserve">Прочие дотации  бюджетам муниципальных районов </t>
  </si>
  <si>
    <t>20229999050000150</t>
  </si>
  <si>
    <t>Прочие субсидии бюджетам муниципальных районов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</si>
  <si>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</si>
  <si>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</si>
  <si>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20239999050000150</t>
  </si>
  <si>
    <t>20249999050000150</t>
  </si>
  <si>
    <t>Прочие межбюджетные трансферты, передаваемые бюджетам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</si>
  <si>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</si>
  <si>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</si>
  <si>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</si>
  <si>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</si>
  <si>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20245303050000150</t>
  </si>
  <si>
    <t>Администрация Мамско Чуйского района</t>
  </si>
  <si>
    <t>10807084011000110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</si>
  <si>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(сумма платежа (перерасчеты, недоимка и задолженность по соответствующему платежу, в том числе по отмененному))</t>
  </si>
  <si>
    <t xml:space="preserve">Невыясненные поступления, зачисляемые в бюджеты муниципальных районов </t>
  </si>
  <si>
    <t xml:space="preserve">Прочие неналоговые доходы бюджетов муниципальных районов </t>
  </si>
  <si>
    <t>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</si>
  <si>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</si>
  <si>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</si>
  <si>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</si>
  <si>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20230022050000150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</si>
  <si>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</si>
  <si>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</si>
  <si>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</si>
  <si>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20705030050000150</t>
  </si>
  <si>
    <t>Прочие безвозмездные поступления в бюджеты муниципальных районов</t>
  </si>
  <si>
    <t>Невыясненные поступления, зачисляемые в бюджеты  муниципальных районов</t>
  </si>
  <si>
    <t>21805010050000150</t>
  </si>
  <si>
    <t>Доходы бюджетов муниципальных районов от возврата бюджетными учреждениями остатков субсидий прошлых лет</t>
  </si>
  <si>
    <t>20805000050000150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</si>
  <si>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</si>
  <si>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20215001050000150</t>
  </si>
  <si>
    <t>Дотации бюджетам муниципальных районов на выравнивание бюджетной обеспеченности</t>
  </si>
  <si>
    <t>20215002050000150</t>
  </si>
  <si>
    <t>Невыясненные поступления, зачисляемые в бюджеты муниципальных районов</t>
  </si>
  <si>
    <t>20225519050000150</t>
  </si>
  <si>
    <t>Субсидия бюджетам муниципальных районов на поддержку отрасли культуры</t>
  </si>
  <si>
    <t>20225467050000150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</si>
  <si>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</si>
  <si>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11105013050000120</t>
  </si>
  <si>
    <t>11105035050000120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</si>
  <si>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</si>
  <si>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</si>
  <si>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11610100050000140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</si>
  <si>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</si>
  <si>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Администраторы доходов районного бюджета*</t>
  </si>
  <si>
    <t>000</t>
  </si>
  <si>
    <t>Иные доходы районного бюджета, администрирование которых может осуществляться главными администраторами доходов районного бюджета в пределах их компетенции*</t>
  </si>
  <si>
    <t>Безвозмездные поступления 1,2</t>
  </si>
  <si>
    <r>
      <t>1)</t>
    </r>
    <r>
      <rPr>
        <sz val="7"/>
        <color indexed="8"/>
        <rFont val="Times New Roman"/>
        <family val="1"/>
        <charset val="204"/>
      </rPr>
      <t xml:space="preserve">       </t>
    </r>
    <r>
      <rPr>
        <sz val="9"/>
        <color indexed="8"/>
        <rFont val="Times New Roman"/>
        <family val="1"/>
        <charset val="204"/>
      </rPr>
      <t>В части доходов, зачисляемых в бюджет муниципального  района,</t>
    </r>
  </si>
  <si>
    <t xml:space="preserve">Перечень </t>
  </si>
  <si>
    <t>главных администраторов источников финансирования дефицита бюджета района</t>
  </si>
  <si>
    <t>Код бюджетной классификации</t>
  </si>
  <si>
    <t>Наименование главного администратора источников финансирования дефицита районного бюджета</t>
  </si>
  <si>
    <t xml:space="preserve">главного администратора  </t>
  </si>
  <si>
    <t>источников финансирования дефицита районного бюджета</t>
  </si>
  <si>
    <t>источников</t>
  </si>
  <si>
    <t>Финансовое управление администрации района</t>
  </si>
  <si>
    <t xml:space="preserve">Кредиты кредитных организаций  в  валюте Российской Федерации                    </t>
  </si>
  <si>
    <t xml:space="preserve">Бюджетные  кредиты  от  других  бюджетов бюджетной системы Российской Федерации в валюте Российской Федерации             </t>
  </si>
  <si>
    <t xml:space="preserve">Прочие источники внутреннего финансирования дефицитов бюджетов       </t>
  </si>
  <si>
    <t xml:space="preserve">Субсидия на развитие домов культуры 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</si>
  <si>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</si>
  <si>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</si>
  <si>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Субвенция на 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кошеками без владельцев в границах населенных пунктов Иркутской области</t>
  </si>
  <si>
    <t>00011601203010000140</t>
  </si>
  <si>
    <t xml:space="preserve">00011601153010000140
</t>
  </si>
  <si>
    <t xml:space="preserve">00011601193010000140
</t>
  </si>
  <si>
    <t xml:space="preserve">00011601053010000140
</t>
  </si>
  <si>
    <t xml:space="preserve">00011601083010000140
</t>
  </si>
  <si>
    <t xml:space="preserve">00011601143010000140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</si>
  <si>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</si>
  <si>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</si>
  <si>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</si>
  <si>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</si>
  <si>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</si>
  <si>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</si>
  <si>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</si>
  <si>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00011601113010000140
</t>
  </si>
  <si>
    <t>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Иркутской области</t>
  </si>
  <si>
    <t>90120245303050000150</t>
  </si>
  <si>
    <t>Нераспределенные средства</t>
  </si>
  <si>
    <t>00 0 00 S2370</t>
  </si>
  <si>
    <t>1055,7</t>
  </si>
  <si>
    <t>Субсидии на приобретение школьных автобусов для обеспечения безопасности школьных перевозок и ежедневного подвоза обучающихся к месту обучения и обратно (софинансирование)</t>
  </si>
  <si>
    <t>81 2 02 S0000</t>
  </si>
  <si>
    <t>Приложение №6 к решению</t>
  </si>
  <si>
    <t>Приложение № 7 к решению</t>
  </si>
  <si>
    <t>Приложение № 8 к решению</t>
  </si>
  <si>
    <t>Приложение № 9 к решению</t>
  </si>
  <si>
    <t>Приложение №10 к решению</t>
  </si>
  <si>
    <t>Приложение № 11 к решению</t>
  </si>
  <si>
    <t>Приложение № 12 к решению</t>
  </si>
  <si>
    <t>Приложение № 13 к решению</t>
  </si>
  <si>
    <t>Приложение № 14 к решению</t>
  </si>
  <si>
    <t>Приложение № 15 к решению</t>
  </si>
  <si>
    <t>Приложение №16 к решению</t>
  </si>
  <si>
    <t>Приложение №17 к решению</t>
  </si>
  <si>
    <t>Приложение №18 к решению</t>
  </si>
  <si>
    <t>Приложение № 19 к решению</t>
  </si>
  <si>
    <t>Перечень</t>
  </si>
  <si>
    <t>публично-нормативных обязательств бюджета</t>
  </si>
  <si>
    <t>Наименование публично-нормативных обязательств</t>
  </si>
  <si>
    <t>За счет средств бюджета района, всего</t>
  </si>
  <si>
    <t>1.1</t>
  </si>
  <si>
    <t>Доплата к пенсиям муниципальных служащих</t>
  </si>
  <si>
    <t>За счет средств областного и федерального бюджета , всего</t>
  </si>
  <si>
    <t>2.1</t>
  </si>
  <si>
    <t>2.2</t>
  </si>
  <si>
    <t>Предоставление мер социальной поддержки многодетным и малообеспеченным гражданам  - бесплатное питание школьников</t>
  </si>
  <si>
    <t>Итого:</t>
  </si>
  <si>
    <t>Приложение № 20 к решению</t>
  </si>
  <si>
    <t xml:space="preserve"> Мамско-Чуйского района на 2021 год</t>
  </si>
  <si>
    <t xml:space="preserve"> Мамско-Чуйского района на 2022-2023 годы</t>
  </si>
  <si>
    <t xml:space="preserve">Прогнозируемые доходы бюджета  муниципального образования Мамско-Чуйского района на плановый период 2022-2023 годы                                   </t>
  </si>
  <si>
    <t>Приложение № 21 к решению</t>
  </si>
  <si>
    <t>Нормативы распределения доходов между бюджетами</t>
  </si>
  <si>
    <t>Наименование групп, подгрупп, статей и подстатей доходов</t>
  </si>
  <si>
    <t xml:space="preserve">Код бюджетной классификации Российской Федерации </t>
  </si>
  <si>
    <t>Нормативы отчислений %</t>
  </si>
  <si>
    <t>Бюджет муниципального района</t>
  </si>
  <si>
    <t>ЗАДОЛЖЕННОСТЬ И ПЕРЕРАСЧЕТЫ ПО ОТМЕНЕННЫМ НАЛОГАМ, СБОРАМ  И  ИНЫМ ОБЯЗАТЕЛЬНЫМ  ПЛАТЕЖАМ</t>
  </si>
  <si>
    <t>10900000000000110</t>
  </si>
  <si>
    <t>Прочие местные налоги и сборы, мобилизуемые на территориях муниципальных районов</t>
  </si>
  <si>
    <t>10907053050000110</t>
  </si>
  <si>
    <t>Прочие доходы от оказания платных услуг получателями средств бюджетов муниципальных районов</t>
  </si>
  <si>
    <t>11301995050000110</t>
  </si>
  <si>
    <t>ПРОЧИЕ НЕНАЛОГОВЫЕ ДОХОДЫ</t>
  </si>
  <si>
    <t>11700000000000000</t>
  </si>
  <si>
    <t>Невыясненные поступления</t>
  </si>
  <si>
    <t>11701000000000180</t>
  </si>
  <si>
    <t>Прочие неналоговые доходы</t>
  </si>
  <si>
    <t>11705000000000180</t>
  </si>
  <si>
    <t>бюджетной системы Российской Федерации на 2021 год</t>
  </si>
  <si>
    <t>Кредиты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</si>
  <si>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</si>
  <si>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</si>
  <si>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Привлечение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</si>
  <si>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</si>
  <si>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r>
      <t>Бюджетные кредиты из других бюджетов бюджетной системы Российской Федерации</t>
    </r>
    <r>
      <rPr>
        <b/>
        <sz val="9"/>
        <color indexed="10"/>
        <rFont val="Times New Roman"/>
        <family val="1"/>
        <charset val="204"/>
      </rPr>
      <t xml:space="preserve"> </t>
    </r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</si>
  <si>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</si>
  <si>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</si>
  <si>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 муниципальных районовРоссийской Федерации в валюте Российской Федерации</t>
  </si>
  <si>
    <t>Погашение бюджетами муниципальных районов Российской Федерации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</si>
  <si>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субъектов Российской Федерации</t>
  </si>
  <si>
    <t>Иные источники внутреннего финансирования дефицитов бюджетов</t>
  </si>
  <si>
    <t>90401060000050000000</t>
  </si>
  <si>
    <t>90401060000000000000</t>
  </si>
  <si>
    <t>90401020000050000800</t>
  </si>
  <si>
    <t>90401020000050000810</t>
  </si>
  <si>
    <t>XI. Межбюджетные трансферты</t>
  </si>
  <si>
    <t>Субвенция на проведение Всероссийской переписи населения 2020 года на 2021 год</t>
  </si>
  <si>
    <t xml:space="preserve">Субсидия на обеспечение бесплатным питьевым молоком обучающихся 1-4 классов муниципальных общеобразовательных организаций в Иркутской области </t>
  </si>
  <si>
    <t xml:space="preserve">Субвенция на осуществление отдельных областных государственных полномочий по обеспечению бесплатным двухразовым питанием детей-инвалидов </t>
  </si>
  <si>
    <r>
      <t xml:space="preserve">Реализация мероприятий перечня проектов народных инициатив </t>
    </r>
    <r>
      <rPr>
        <sz val="10"/>
        <color theme="1"/>
        <rFont val="Times New Roman"/>
        <family val="1"/>
        <charset val="204"/>
      </rPr>
      <t xml:space="preserve"> </t>
    </r>
  </si>
  <si>
    <t>Прочие дотации бюджетам муниципальных районов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</si>
  <si>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</si>
  <si>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X. 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</si>
  <si>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</si>
  <si>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 "Обеспечение устойчивого развития системы дошкольного образования в Мамско-Чуйском районе посредством реализации государственных гарантий доступности дошкольного образования и повышения качества предоставляемых услуг"</t>
  </si>
  <si>
    <t>Расходы на реализацию мероприятий по предотвращению распространения коронавирусной инфекции (в части расходов КУ)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</si>
  <si>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Иркутской области</t>
  </si>
  <si>
    <t>81 2 02 R3031</t>
  </si>
  <si>
    <t>Основное мероприятие "Развитие инновационной деятельности учреждений дополнительного образования детей Мамско-Чуйского района"</t>
  </si>
  <si>
    <t>Основное мероприятие «Обеспечение противопожарной защиты образовательных учреждений и Управления по организации образовательной деятельности на территории Мамско-Чуйского района»</t>
  </si>
  <si>
    <t>Подпрограмма« Оказание поддержки учреждениям образования через работу с педагогическими кадрами и одаренными детьми, в решении финансово-хозяйственных задач в Мамско-Чуйском районе на 2019-2024 годы»</t>
  </si>
  <si>
    <t>Основное мероприятие «Обеспечение условий развития муниципальной системы образования в условиях дальнейшей модернизации образовательной политики»</t>
  </si>
  <si>
    <t>Основное мероприятие «Создание условий для организации отдыха детей, количества детей, проживающих на территории Мамско-Чуйского района, охваченных различными формами отдыха и оздоровления»</t>
  </si>
  <si>
    <t>Софинансирование мероприятия "Организация отдыха, оздоровления детей в рамках полномочий Министерства социального развития, опеки и попечительства Иркутской области" (областной бюджет)</t>
  </si>
  <si>
    <t>Софинансирование мероприятия «Организации отдыха,  оздоровления  детей в каникулярное время на оплату стоимости набора продуктов питания в лагерях с дневным пребыванием детей». (местный бюджет)</t>
  </si>
  <si>
    <t>Муниципальная программа «Развитие культуры и дополнительного образования в сфере музыкального искусства в  Мамско-Чуйском  районе на 2020-2024 годы»</t>
  </si>
  <si>
    <t>Подпрограмма «Развитие культурно-досуговой деятельности  Мамско-Чуйского района на 2020-2024 годы»</t>
  </si>
  <si>
    <t>Основное мероприятие "Совершенствование системы деятельности учреждений МКУК РКДЦ «Победа» в развитии культуры Мамско-Чуйского района»</t>
  </si>
  <si>
    <t>Подпрограмма «Развитие библиотечного дела, информационно-библиотечного обслуживания, музейного дела в  Мамско-Чуйском районе на 2020-2024 годы»</t>
  </si>
  <si>
    <t>Основное мероприятие "Совершенствование системы информационно-библиотечного обслуживания, сохранности и пополнения музейного и библиотечного фонда»</t>
  </si>
  <si>
    <t>Подпрограмма «Оказание поддержки учреждениям образования, культуры в решении финансово-хозяйственных задач  в  Мамско-Чуйском районе на 2020-2024 годы»</t>
  </si>
  <si>
    <t>Основное мероприятие "Осуществление качества бухгалтерского обслуживания учреждений образования и культуры МО Мамско-Чуйского района, формирование полной, сопоставимой и достоверной информации о финансовой деятельности обслуживаемых учреждений, обеспечение действенного контроля за соблюдением законодательства при осуществлении хозяйственных операций"</t>
  </si>
  <si>
    <t>Подпрограмма «Сохранение и развитие дополнительного образования в сфере музыкального искусства  в  Мамско-Чуйском районе на 2020-2024 годы»</t>
  </si>
  <si>
    <t>Основное мероприятие "Обеспечение доступности и повышение качества образования в сфере музыкального искусства, развитие культуры Мамско-Чуйского района, сохранение историко-культурного наследия, обеспечение доступности и повышение качества образования в сфере музыкального искусства"</t>
  </si>
  <si>
    <t>Подпрограмма «Улучшение условий и охраны труда в учреждениях культуры и дополнительного образования в сфере музыкального искусства  МО  Мамско-Чуйского района на 2020-2024 годы»</t>
  </si>
  <si>
    <t>Основное мероприятие «Улучшение условий и охраны труда  в целях снижения профессиональных рисков работников учреждений культуры и дополнительного образования в сфере музыкального искусства»</t>
  </si>
  <si>
    <t>Подпрограмма «Энергосбережение и повышение энергетической эффективности в учреждениях культуры и дополнительного образования в сфере музыкального искусства  МО  Мамско-Чуйского района на 2020-2024 годы»</t>
  </si>
  <si>
    <t>Основное мероприятие «Эффективное и рациональное использование энергетических ресурсов</t>
  </si>
  <si>
    <t>Основное мероприятие «Снижение расходов бюджетных средств на энергетические ресурсы»</t>
  </si>
  <si>
    <t xml:space="preserve">82 6 00 00000 </t>
  </si>
  <si>
    <t>Муниципальная программа «Социально-экономическое развитие   Мамско-Чуйского  района на 2020-2024 годы»</t>
  </si>
  <si>
    <t>Подпрограмма «Совершенствование механизмов управления МО Мамско-Чуйского района на 2020-2024 годы»</t>
  </si>
  <si>
    <t>Основное мероприятие « Осуществление функций администрации   муниципального образования»</t>
  </si>
  <si>
    <t>Расходы на реализацию мероприятий по предотвращению распространения коронавирусной инфекции (в части расходов ОМСУ)</t>
  </si>
  <si>
    <t>Подпрограмма «Энергосбережение и повышение энергетической эффективности в Мамско-Чуйском районе на 2020-2024 годы»</t>
  </si>
  <si>
    <t>Основное мероприятие  «Повышения энергетической эффективности в бюджетной сфере Иркутской области»</t>
  </si>
  <si>
    <t>Подпрограмма «Улучшение условий и охраны труда в Мамско-Чуйском районе на 2020-2024 годы»</t>
  </si>
  <si>
    <t>Основное мероприятие  "Организация и проведение комплекса мероприятий по вопросам охраны труда»</t>
  </si>
  <si>
    <t>Подпрограмма «Комплексные меры по профилактике преступлений и правонарушений  в Мамско-Чуйском районе на 2020-2024 годы»</t>
  </si>
  <si>
    <t>Подпрограмма «Обеспечение комплексных мер безопасности  в Мамско-Чуйском районе на 2020-2024 годы»</t>
  </si>
  <si>
    <t>Подпрограмма «Поддержка и развитие субъектов малого и среднего предпринимательства  в Мамско-Чуйском районе на 2020-2024 годы»</t>
  </si>
  <si>
    <t>Подпрограмма «Развитие тоговли  в Мамско-Чуйском районе на 2020-2024 годы»</t>
  </si>
  <si>
    <t>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</si>
  <si>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Софинансирование программы на 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товаров.</t>
  </si>
  <si>
    <t>Подпрограмма «Мобилизационная подготовка Мамско-Чуйского района на 2020-2024 годы»</t>
  </si>
  <si>
    <t>Основное мероприятие "Защита сведений, составляющих государственную тайну, в соответствии с законодательством РФ о государственной тайне, нормативными правовыми актами РФ, обеспечение предотвращения несанкционированного доступа к секретной информации"</t>
  </si>
  <si>
    <t>Подпрограмма «Молодежная политика  Мамско-Чуйского района на 2020-2024 годы»</t>
  </si>
  <si>
    <t>Основное мероприятие «Организация и проведение комплекса мероприятий для развития молодежной политики в районе»</t>
  </si>
  <si>
    <t>Подпрограмма «Создание условий для оказания медицинской помощи населению  Мамско-Чуйского района на 2020-2024 годы»</t>
  </si>
  <si>
    <t>Подпрограмма «Развитие физической культуры и спорта в Мамско-Чуйском районе на 2020-2024 годы»</t>
  </si>
  <si>
    <t>Софинансирование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</si>
  <si>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Софинансирование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(местный бюджет)</t>
  </si>
  <si>
    <t>Подпрограмма «Комплексные меры противодействия злоупотреблению наркотическими средствами, психотропными веществами и их незаконному обороту на 2020-2024 годы»</t>
  </si>
  <si>
    <t>Подпрограмма «Архитектура и градостроительство  в Мамско-Чуйском районе на 2020-2024 годы»</t>
  </si>
  <si>
    <t>Основное мероприятие  «Актуализация документов территориального планирования Мамско-Чуйского района – Внесение изменений в схему территориального планирования муниципального образования Мамско-Чуйского района»</t>
  </si>
  <si>
    <t>Основное мероприятие «Подготовка нормативов градостроительного проектирования  МО Мамско-Чуйского района, внесение изменений»</t>
  </si>
  <si>
    <t>Основное мероприятие «Обновление ПО «Гранд-Смета», ПО «Панорама»</t>
  </si>
  <si>
    <t>Основное мероприятие «Постановка на кадастровый учет границ населенных пунктов и территориальных зон МО Мамско-Чуйского района»</t>
  </si>
  <si>
    <t>Подпрограмма «Доступная среда для инвалидов и других мобильных групп населения на  2020-2024 годы»</t>
  </si>
  <si>
    <t>Основное мероприятие «Проведение реконструкции входов в здания с устройством пандусов с ограждениями, установка поручней»</t>
  </si>
  <si>
    <t>Основное мероприятие «Обеспечение ГСМ выездных бригад по организации медицинских осмотров инвалидов и других МГН (в счет лимитов администрации)»</t>
  </si>
  <si>
    <t>Подпрограмма "Формирование законопослушного поведения участников дорожного движения в Мамско-Чуйском районе на 2020-2024 годы"</t>
  </si>
  <si>
    <t>Подпрограмма «Хранение, комплектование, учет и использование архивных документов, относящихся к муниципальной, федеральной и негосударственной собственности на  2020-2024 годы»</t>
  </si>
  <si>
    <t>Подпрограмма «Профилактика ВИЧ-инфекции на территории Мамско-Чуйского района на  2020-2014 годы»</t>
  </si>
  <si>
    <t>Основное мероприятие «Организация и проведение комплекса мероприятий по профилактике ВИЧ-инфекции (статьи в газете, приобретение баннера)»</t>
  </si>
  <si>
    <t>Подпрограмма «Комплексные меры по профилактике терроризма и экстремизма в муниципальном образовании Мамско-Чуйского района на 2020-2024 годы»</t>
  </si>
  <si>
    <t>Основное мероприятие «Охрана общественного порядка и общественной безопасности»</t>
  </si>
  <si>
    <t>83 Т 32 00000</t>
  </si>
  <si>
    <t>83 Т 32 10990</t>
  </si>
  <si>
    <t>Муниципальная программа «Повышение качества управления муниципальным имуществом МО Мамско-Чуйского  района на 2020-2024 годы»</t>
  </si>
  <si>
    <t>Основное мероприятие «Обеспечение функционирования уполномоченного органа по управлению муниципальным имуществом МО Мамско-Чуйского района»</t>
  </si>
  <si>
    <t>Подпрограмма «»Сохранность, содержание и ремонт  муниципального имущества МО Мамско-Чуйского  района на 2020-2024 годы»</t>
  </si>
  <si>
    <t>Муниципальная программа «Повышение эффективности управления  муниципальными финансами  МО Мамско-Чуйского  района на 2020-2024 годы»</t>
  </si>
  <si>
    <t>Основное мероприятие «Управление муниципальными финансами Мамско-Чуйского района, организация составления и исполнения местного бюджета»</t>
  </si>
  <si>
    <t>Муниципальная программа «Содержание и развитие   муниципального хозяйства  МО Мамско-Чуйского  района на 2020-2024 годы»</t>
  </si>
  <si>
    <t>Подпрограмма «Обеспечение деятельности муниципального казенного учреждения «Административно-хозяйственная служба на 2020-2024 годы»»</t>
  </si>
  <si>
    <t>Основное мероприятие «Обеспечение деятельности МКУ «АХС»»</t>
  </si>
  <si>
    <t>Подпрограмма «Обеспечение перевозок пассажиров автомобильным транспортом в Мамско-Чуйском районе  на 2020-2024 годы»»</t>
  </si>
  <si>
    <t>Основное мероприятие «Обеспечение устойчивой работы автомобильного транспорта по перевозке пассажиров в Мамско-Чуйском районе»</t>
  </si>
  <si>
    <t>Подпрограмма «Обеспечение перевозок пассажиров водным транспортом в Мамско-Чуйском районе  на 2020-2024 годы»»</t>
  </si>
  <si>
    <t>Подпрограмма «  Энергосбережение и повышение энергетической эффективности  МКУ «АХС» на 2020-2024 годы»»</t>
  </si>
  <si>
    <t>Подпрограмма «Улучшение условий и охраны труда в  МКУ «АХС» на 2020-2024 годы»»</t>
  </si>
  <si>
    <t>Основное мероприятие "Реализация государственной политики в области охраны труда, обеспечивающих сохранение жизни, здоровья и профессиональной активности работников в процессе трудовой деятельности, как приоритетной составляющей стратегии социально-экономического развития учреждения до 2022 года»</t>
  </si>
  <si>
    <t>Муниципальная программа "Развитие муниципального казенного учреждения «Единая дежурно-диспетчерская службы-112» МО   Мамско-Чуйского района (МКУ «ЕДДС-112») 2020-2024 годы</t>
  </si>
  <si>
    <t>Подпрограмма «Обеспечение безопасности в образовательных учреждениях Мамско-Чуйском районе на 2019-2024 годы»</t>
  </si>
  <si>
    <t xml:space="preserve">Софинансирование мероприятия "Организация отдыха, оздоровления детей в рамках полномочий Министерства социального развития, опеки и попечительства Иркутской области" </t>
  </si>
  <si>
    <t xml:space="preserve"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области.      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</si>
  <si>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области.       (софинансирование)</t>
  </si>
  <si>
    <t xml:space="preserve">Обеспечение бесплатным питьевым молоком обучающихся 1-4 классов муниципальных общеобразовательных организаций в Иркутской области </t>
  </si>
  <si>
    <t>Обеспечение бесплатным питьевым молоком обучающихся 1-4 классов муниципальных общеобразовательных организаций в Иркутской области (софинансирование)</t>
  </si>
  <si>
    <t>Обеспечение бесплатным питьевым молоком обучающихся 1-4 классов муниципальных общеобразовательных организаций в Иркутской области</t>
  </si>
  <si>
    <t>Обеспечение бесплатным двухразовым питанием детей-инвалидов</t>
  </si>
  <si>
    <t>Организация бесплатным горячим питанием обучающихся, получающих начальное общее образование  в муниципальных общеобразовательных организациях Иркутской области</t>
  </si>
  <si>
    <t>Организация бесплатным горячим питанием обучающихся, получающих начальное общее образование  в муниципальных общеобразовательных организациях Иркутской области(софинансирование)</t>
  </si>
  <si>
    <t>Обеспечение развития и укрепления материально-технической базы домов культуры в населенных пунктах с числом жителей до 50 тысяч человек.</t>
  </si>
  <si>
    <t>Обеспечение развития и укрепления материально-технической базы домов культуры в населенных пунктах с числом жителей до 50 тысяч человек.  (софинансирование мб)</t>
  </si>
  <si>
    <t>Основное мероприятие «Эффективное и рациональное использование энергетических ресурсов»</t>
  </si>
  <si>
    <t xml:space="preserve">82 6 07 00000 </t>
  </si>
  <si>
    <t xml:space="preserve">82 6 07 10Э00 </t>
  </si>
  <si>
    <t>83 5 05 00000</t>
  </si>
  <si>
    <t>83 5 05 10ЧС0</t>
  </si>
  <si>
    <t>83 5 05 10250</t>
  </si>
  <si>
    <t>Подпрограмма «Развитие торговли  в Мамско-Чуйском районе на 2020-2024 годы»</t>
  </si>
  <si>
    <t>Основное мероприятие «Защита сведений, составляющих государственную тайну в соответствии с законодательством РФ о государственной тайне, нормативными правовыми актами РФ, обеспечение предотвращения несанкционированного доступа к секретной информации»</t>
  </si>
  <si>
    <t>Подпрограмма «Молодежная политика в Мамско-Чуйском районе на 2020-2024 годы»</t>
  </si>
  <si>
    <t xml:space="preserve">Софинансирование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
</t>
  </si>
  <si>
    <t>Подпрограмма «Архитектура и градостроительство в Мамско-Чуйском района на 2020-2024 годы»</t>
  </si>
  <si>
    <t>Подпрограмма «Формирование законопослушного поведения участников дорожного движения в Мамско-Чуйском районе на  2020-2024 годы»</t>
  </si>
  <si>
    <t>Основное мероприятие «Осуществление функций муниципального архива»</t>
  </si>
  <si>
    <t>Основное мероприятие «Организационные и пропагандистские мероприятия (изготовление буклетов, листовок, плакатов)»</t>
  </si>
  <si>
    <t>Подпрограмма «Совершенствование управления муниципальным имуществом, земельными ресурсами МО Мамско-Чуйского  района на 2020-2024 годы»</t>
  </si>
  <si>
    <t>Межбюджетные трансферты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</si>
  <si>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</si>
  <si>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Основное мероприятие «Создание условий для развития МКУ «ЕДДС-112»</t>
  </si>
  <si>
    <t>87 0 01 00000</t>
  </si>
  <si>
    <t>87 0 01 10210</t>
  </si>
  <si>
    <t>87 0 01 10220</t>
  </si>
  <si>
    <t>87 0 01 10230</t>
  </si>
  <si>
    <t>87 0 01 10250</t>
  </si>
  <si>
    <t>87 0 01 10260</t>
  </si>
  <si>
    <t>87 0 01 72972</t>
  </si>
  <si>
    <t>Муниципальное казенное учреждение "Единая дежурно-диспетчерская служба-112" муниципального образования Мамско-Чуйского района</t>
  </si>
  <si>
    <t xml:space="preserve">Основное мероприятие «Повышение качества бухгалтерского обслуживания учреждений образования Мамско-Чуйского района, формирование полной, сопоставимой и достоверной информации о финансовой деятельности обслуживаемых учреждений, обеспечение действенного контроля за соблюдением законодательства при осуществлении хозяйственных операций и их целесообразностью, обеспечение открытости и доступности информации». </t>
  </si>
  <si>
    <t>81 5 06 00000</t>
  </si>
  <si>
    <t>81 5 06 10210</t>
  </si>
  <si>
    <t>81 5 06 10220</t>
  </si>
  <si>
    <t>81 5 06 10230</t>
  </si>
  <si>
    <t>81 5 06 10250</t>
  </si>
  <si>
    <t>81 5 06 10260</t>
  </si>
  <si>
    <t>81 5 06 72972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</si>
</sst>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9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color theme="6" tint="-0.499984740745262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  <font>
      <b/>
      <sz val="9"/>
      <color theme="3" tint="-0.499984740745262"/>
      <name val="Times New Roman"/>
      <family val="1"/>
      <charset val="204"/>
    </font>
    <font>
      <sz val="11"/>
      <color theme="3" tint="-0.499984740745262"/>
      <name val="Calibri"/>
      <family val="2"/>
      <charset val="204"/>
      <scheme val="minor"/>
    </font>
    <font>
      <sz val="9"/>
      <color theme="3" tint="-0.499984740745262"/>
      <name val="Times New Roman"/>
      <family val="1"/>
      <charset val="204"/>
    </font>
    <font>
      <b/>
      <sz val="11"/>
      <color theme="3" tint="-0.499984740745262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3" fillId="0" borderId="0"/>
  </cellStyleXfs>
  <cellXfs count="580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49" fontId="2" fillId="0" borderId="3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3" fillId="0" borderId="3" xfId="0" applyNumberFormat="1" applyFont="1" applyBorder="1" applyAlignment="1">
      <alignment horizontal="justify" wrapText="1"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justify"/>
    </xf>
    <xf numFmtId="0" fontId="3" fillId="0" borderId="2" xfId="0" applyFont="1" applyFill="1" applyBorder="1" applyAlignment="1">
      <alignment horizontal="justify" wrapText="1"/>
    </xf>
    <xf numFmtId="0" fontId="5" fillId="0" borderId="2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49" fontId="10" fillId="2" borderId="8" xfId="0" applyNumberFormat="1" applyFont="1" applyFill="1" applyBorder="1" applyAlignment="1">
      <alignment horizontal="left" vertical="center" wrapText="1"/>
    </xf>
    <xf numFmtId="2" fontId="10" fillId="2" borderId="8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justify" wrapText="1"/>
    </xf>
    <xf numFmtId="0" fontId="5" fillId="3" borderId="2" xfId="0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49" fontId="2" fillId="3" borderId="3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justify"/>
    </xf>
    <xf numFmtId="0" fontId="5" fillId="3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top"/>
    </xf>
    <xf numFmtId="0" fontId="5" fillId="3" borderId="2" xfId="0" applyFont="1" applyFill="1" applyBorder="1" applyAlignment="1">
      <alignment horizontal="justify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justify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textRotation="90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wrapText="1"/>
    </xf>
    <xf numFmtId="0" fontId="16" fillId="0" borderId="0" xfId="0" applyFont="1"/>
    <xf numFmtId="0" fontId="3" fillId="0" borderId="7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5" fillId="4" borderId="2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1" fontId="3" fillId="0" borderId="7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6" fillId="0" borderId="0" xfId="0" applyFont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justify" vertical="center" wrapText="1"/>
    </xf>
    <xf numFmtId="49" fontId="3" fillId="0" borderId="13" xfId="0" applyNumberFormat="1" applyFont="1" applyFill="1" applyBorder="1" applyAlignment="1"/>
    <xf numFmtId="49" fontId="3" fillId="0" borderId="18" xfId="0" applyNumberFormat="1" applyFont="1" applyFill="1" applyBorder="1" applyAlignment="1"/>
    <xf numFmtId="0" fontId="3" fillId="0" borderId="12" xfId="0" applyFont="1" applyFill="1" applyBorder="1" applyAlignment="1"/>
    <xf numFmtId="164" fontId="8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justify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49" fontId="3" fillId="6" borderId="3" xfId="0" applyNumberFormat="1" applyFont="1" applyFill="1" applyBorder="1" applyAlignment="1">
      <alignment horizontal="center" wrapText="1"/>
    </xf>
    <xf numFmtId="49" fontId="2" fillId="6" borderId="3" xfId="0" applyNumberFormat="1" applyFont="1" applyFill="1" applyBorder="1" applyAlignment="1">
      <alignment horizontal="center" wrapText="1"/>
    </xf>
    <xf numFmtId="0" fontId="5" fillId="6" borderId="2" xfId="0" applyFont="1" applyFill="1" applyBorder="1" applyAlignment="1">
      <alignment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textRotation="90" wrapText="1"/>
    </xf>
    <xf numFmtId="0" fontId="5" fillId="7" borderId="3" xfId="0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5" fillId="7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49" fontId="3" fillId="5" borderId="3" xfId="0" applyNumberFormat="1" applyFont="1" applyFill="1" applyBorder="1" applyAlignment="1">
      <alignment horizont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9" fillId="0" borderId="0" xfId="0" applyFont="1" applyFill="1"/>
    <xf numFmtId="0" fontId="2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wrapText="1"/>
    </xf>
    <xf numFmtId="0" fontId="21" fillId="0" borderId="0" xfId="0" applyFont="1" applyFill="1"/>
    <xf numFmtId="0" fontId="3" fillId="0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justify" wrapText="1"/>
    </xf>
    <xf numFmtId="0" fontId="3" fillId="0" borderId="2" xfId="0" applyFont="1" applyBorder="1" applyAlignment="1">
      <alignment vertical="center" wrapText="1"/>
    </xf>
    <xf numFmtId="2" fontId="8" fillId="2" borderId="8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wrapText="1"/>
    </xf>
    <xf numFmtId="49" fontId="8" fillId="2" borderId="8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NumberFormat="1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3" fillId="0" borderId="17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justify" vertical="center"/>
    </xf>
    <xf numFmtId="0" fontId="17" fillId="0" borderId="9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justify" vertical="center" wrapText="1"/>
    </xf>
    <xf numFmtId="0" fontId="2" fillId="0" borderId="2" xfId="0" applyNumberFormat="1" applyFont="1" applyFill="1" applyBorder="1" applyAlignment="1">
      <alignment horizontal="justify" vertical="center" wrapText="1"/>
    </xf>
    <xf numFmtId="164" fontId="3" fillId="0" borderId="7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/>
    <xf numFmtId="0" fontId="12" fillId="0" borderId="2" xfId="0" applyFont="1" applyBorder="1" applyAlignment="1">
      <alignment horizontal="left" vertical="top" wrapText="1"/>
    </xf>
    <xf numFmtId="164" fontId="0" fillId="0" borderId="0" xfId="0" applyNumberFormat="1" applyFill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justify"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justify" vertical="center" wrapText="1"/>
    </xf>
    <xf numFmtId="0" fontId="5" fillId="8" borderId="3" xfId="0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justify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vertical="center" wrapText="1"/>
    </xf>
    <xf numFmtId="164" fontId="5" fillId="8" borderId="2" xfId="0" applyNumberFormat="1" applyFont="1" applyFill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wrapText="1"/>
    </xf>
    <xf numFmtId="0" fontId="5" fillId="8" borderId="1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justify" vertical="center" wrapText="1"/>
    </xf>
    <xf numFmtId="0" fontId="5" fillId="9" borderId="3" xfId="0" applyFont="1" applyFill="1" applyBorder="1" applyAlignment="1">
      <alignment horizontal="center" vertical="center" wrapText="1"/>
    </xf>
    <xf numFmtId="49" fontId="5" fillId="9" borderId="3" xfId="0" applyNumberFormat="1" applyFont="1" applyFill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7" borderId="0" xfId="0" applyFill="1"/>
    <xf numFmtId="0" fontId="4" fillId="0" borderId="2" xfId="0" applyFont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49" fontId="0" fillId="0" borderId="0" xfId="0" applyNumberFormat="1" applyFill="1"/>
    <xf numFmtId="49" fontId="19" fillId="0" borderId="0" xfId="0" applyNumberFormat="1" applyFont="1" applyFill="1"/>
    <xf numFmtId="49" fontId="0" fillId="0" borderId="0" xfId="0" applyNumberFormat="1"/>
    <xf numFmtId="164" fontId="5" fillId="3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0" xfId="0" applyFont="1" applyFill="1" applyBorder="1" applyAlignment="1">
      <alignment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10" fillId="2" borderId="21" xfId="0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2" fontId="10" fillId="2" borderId="2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2" fontId="8" fillId="2" borderId="22" xfId="0" applyNumberFormat="1" applyFont="1" applyFill="1" applyBorder="1" applyAlignment="1">
      <alignment horizontal="left" wrapText="1"/>
    </xf>
    <xf numFmtId="49" fontId="10" fillId="2" borderId="22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12" xfId="0" applyFont="1" applyFill="1" applyBorder="1" applyAlignment="1">
      <alignment horizontal="right" wrapText="1"/>
    </xf>
    <xf numFmtId="49" fontId="4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9" fontId="8" fillId="0" borderId="1" xfId="1" applyNumberFormat="1" applyFont="1" applyFill="1" applyBorder="1" applyAlignment="1">
      <alignment wrapText="1"/>
    </xf>
    <xf numFmtId="1" fontId="8" fillId="0" borderId="1" xfId="1" applyNumberFormat="1" applyFont="1" applyFill="1" applyBorder="1"/>
    <xf numFmtId="0" fontId="4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29" fillId="0" borderId="3" xfId="0" applyFont="1" applyBorder="1" applyAlignment="1">
      <alignment vertical="top" wrapText="1"/>
    </xf>
    <xf numFmtId="164" fontId="30" fillId="0" borderId="2" xfId="0" applyNumberFormat="1" applyFont="1" applyBorder="1" applyAlignment="1">
      <alignment horizontal="center" wrapText="1"/>
    </xf>
    <xf numFmtId="164" fontId="30" fillId="0" borderId="2" xfId="0" applyNumberFormat="1" applyFont="1" applyBorder="1" applyAlignment="1">
      <alignment horizontal="center" vertical="top" wrapText="1"/>
    </xf>
    <xf numFmtId="0" fontId="29" fillId="0" borderId="9" xfId="0" applyFont="1" applyBorder="1" applyAlignment="1">
      <alignment vertical="top" wrapText="1"/>
    </xf>
    <xf numFmtId="0" fontId="29" fillId="0" borderId="7" xfId="0" applyFont="1" applyBorder="1" applyAlignment="1">
      <alignment vertical="top" wrapText="1"/>
    </xf>
    <xf numFmtId="164" fontId="30" fillId="0" borderId="1" xfId="0" applyNumberFormat="1" applyFont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2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9" fillId="0" borderId="0" xfId="0" applyFont="1" applyFill="1" applyBorder="1"/>
    <xf numFmtId="0" fontId="2" fillId="0" borderId="2" xfId="0" applyFont="1" applyBorder="1" applyAlignment="1">
      <alignment wrapText="1"/>
    </xf>
    <xf numFmtId="16" fontId="0" fillId="0" borderId="0" xfId="0" applyNumberFormat="1" applyFill="1"/>
    <xf numFmtId="49" fontId="2" fillId="0" borderId="9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wrapText="1"/>
    </xf>
    <xf numFmtId="0" fontId="17" fillId="0" borderId="1" xfId="0" applyNumberFormat="1" applyFont="1" applyFill="1" applyBorder="1" applyAlignment="1">
      <alignment wrapText="1"/>
    </xf>
    <xf numFmtId="49" fontId="17" fillId="0" borderId="1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justify" vertical="top" wrapText="1"/>
    </xf>
    <xf numFmtId="0" fontId="0" fillId="0" borderId="0" xfId="0" applyNumberFormat="1" applyFill="1"/>
    <xf numFmtId="0" fontId="2" fillId="0" borderId="3" xfId="0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horizontal="center" wrapText="1"/>
    </xf>
    <xf numFmtId="49" fontId="2" fillId="0" borderId="20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17" fillId="0" borderId="1" xfId="0" applyFont="1" applyBorder="1"/>
    <xf numFmtId="0" fontId="2" fillId="0" borderId="12" xfId="0" applyFont="1" applyFill="1" applyBorder="1" applyAlignment="1">
      <alignment horizontal="justify"/>
    </xf>
    <xf numFmtId="0" fontId="2" fillId="0" borderId="9" xfId="0" applyFont="1" applyFill="1" applyBorder="1" applyAlignment="1">
      <alignment horizontal="center" wrapText="1"/>
    </xf>
    <xf numFmtId="0" fontId="2" fillId="0" borderId="1" xfId="0" applyFont="1" applyFill="1" applyBorder="1"/>
    <xf numFmtId="14" fontId="0" fillId="0" borderId="0" xfId="0" applyNumberFormat="1" applyFill="1"/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2" fillId="0" borderId="12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Alignment="1">
      <alignment horizontal="center"/>
    </xf>
    <xf numFmtId="1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17" xfId="0" applyNumberFormat="1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1" fontId="2" fillId="0" borderId="12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 wrapText="1"/>
    </xf>
    <xf numFmtId="49" fontId="2" fillId="0" borderId="16" xfId="0" applyNumberFormat="1" applyFont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justify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33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 vertical="top" wrapText="1"/>
    </xf>
    <xf numFmtId="0" fontId="33" fillId="0" borderId="1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33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justify" vertical="top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28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32" fillId="0" borderId="6" xfId="0" applyFont="1" applyFill="1" applyBorder="1" applyAlignment="1">
      <alignment vertical="top" wrapText="1"/>
    </xf>
    <xf numFmtId="164" fontId="34" fillId="0" borderId="0" xfId="0" applyNumberFormat="1" applyFont="1"/>
    <xf numFmtId="0" fontId="34" fillId="0" borderId="0" xfId="0" applyFont="1"/>
    <xf numFmtId="0" fontId="32" fillId="0" borderId="1" xfId="0" applyFont="1" applyFill="1" applyBorder="1" applyAlignment="1">
      <alignment wrapText="1"/>
    </xf>
    <xf numFmtId="165" fontId="32" fillId="0" borderId="1" xfId="0" applyNumberFormat="1" applyFont="1" applyFill="1" applyBorder="1" applyAlignment="1">
      <alignment horizontal="center" wrapText="1"/>
    </xf>
    <xf numFmtId="165" fontId="3" fillId="0" borderId="2" xfId="0" applyNumberFormat="1" applyFont="1" applyBorder="1" applyAlignment="1">
      <alignment horizontal="center"/>
    </xf>
    <xf numFmtId="0" fontId="2" fillId="0" borderId="23" xfId="0" applyFont="1" applyFill="1" applyBorder="1" applyAlignment="1">
      <alignment vertical="center" wrapText="1"/>
    </xf>
    <xf numFmtId="49" fontId="2" fillId="0" borderId="20" xfId="0" applyNumberFormat="1" applyFont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/>
    </xf>
    <xf numFmtId="0" fontId="32" fillId="0" borderId="0" xfId="0" applyFont="1" applyFill="1" applyBorder="1" applyAlignment="1">
      <alignment wrapText="1"/>
    </xf>
    <xf numFmtId="165" fontId="32" fillId="0" borderId="0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6" fillId="0" borderId="0" xfId="0" applyFont="1" applyFill="1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justify"/>
    </xf>
    <xf numFmtId="0" fontId="5" fillId="10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justify" vertical="center" wrapText="1"/>
    </xf>
    <xf numFmtId="0" fontId="5" fillId="9" borderId="2" xfId="0" applyFont="1" applyFill="1" applyBorder="1" applyAlignment="1">
      <alignment horizontal="left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9" borderId="2" xfId="0" applyFont="1" applyFill="1" applyBorder="1" applyAlignment="1">
      <alignment horizontal="justify" wrapText="1"/>
    </xf>
    <xf numFmtId="49" fontId="2" fillId="8" borderId="3" xfId="0" applyNumberFormat="1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vertical="center" wrapText="1"/>
    </xf>
    <xf numFmtId="0" fontId="39" fillId="0" borderId="0" xfId="0" applyFont="1"/>
    <xf numFmtId="0" fontId="37" fillId="11" borderId="2" xfId="0" applyFont="1" applyFill="1" applyBorder="1" applyAlignment="1">
      <alignment horizontal="left" vertical="center" wrapText="1"/>
    </xf>
    <xf numFmtId="49" fontId="38" fillId="11" borderId="3" xfId="0" applyNumberFormat="1" applyFont="1" applyFill="1" applyBorder="1" applyAlignment="1">
      <alignment horizontal="center" vertical="center" wrapText="1"/>
    </xf>
    <xf numFmtId="49" fontId="38" fillId="11" borderId="3" xfId="0" applyNumberFormat="1" applyFont="1" applyFill="1" applyBorder="1" applyAlignment="1">
      <alignment horizontal="center" wrapText="1"/>
    </xf>
    <xf numFmtId="0" fontId="38" fillId="11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8" borderId="0" xfId="0" applyFill="1"/>
    <xf numFmtId="0" fontId="0" fillId="10" borderId="0" xfId="0" applyFill="1"/>
    <xf numFmtId="0" fontId="37" fillId="10" borderId="1" xfId="0" applyFont="1" applyFill="1" applyBorder="1" applyAlignment="1">
      <alignment horizontal="left" vertical="center" wrapText="1"/>
    </xf>
    <xf numFmtId="49" fontId="38" fillId="10" borderId="3" xfId="0" applyNumberFormat="1" applyFont="1" applyFill="1" applyBorder="1" applyAlignment="1">
      <alignment horizontal="center" vertical="center" wrapText="1"/>
    </xf>
    <xf numFmtId="49" fontId="38" fillId="10" borderId="3" xfId="0" applyNumberFormat="1" applyFont="1" applyFill="1" applyBorder="1" applyAlignment="1">
      <alignment horizontal="center" wrapText="1"/>
    </xf>
    <xf numFmtId="0" fontId="38" fillId="10" borderId="3" xfId="0" applyFont="1" applyFill="1" applyBorder="1" applyAlignment="1">
      <alignment horizontal="center" vertical="center" wrapText="1"/>
    </xf>
    <xf numFmtId="0" fontId="39" fillId="10" borderId="0" xfId="0" applyFont="1" applyFill="1"/>
    <xf numFmtId="0" fontId="37" fillId="10" borderId="2" xfId="0" applyFont="1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center" vertical="center" wrapText="1"/>
    </xf>
    <xf numFmtId="49" fontId="40" fillId="10" borderId="3" xfId="0" applyNumberFormat="1" applyFont="1" applyFill="1" applyBorder="1" applyAlignment="1">
      <alignment horizontal="center" vertical="center" wrapText="1"/>
    </xf>
    <xf numFmtId="0" fontId="26" fillId="10" borderId="23" xfId="0" applyFont="1" applyFill="1" applyBorder="1" applyAlignment="1">
      <alignment horizontal="justify" wrapText="1"/>
    </xf>
    <xf numFmtId="0" fontId="0" fillId="10" borderId="29" xfId="0" applyFill="1" applyBorder="1" applyAlignment="1">
      <alignment vertical="center"/>
    </xf>
    <xf numFmtId="0" fontId="0" fillId="10" borderId="32" xfId="0" applyFill="1" applyBorder="1"/>
    <xf numFmtId="0" fontId="3" fillId="10" borderId="1" xfId="0" applyFont="1" applyFill="1" applyBorder="1" applyAlignment="1">
      <alignment horizontal="center" vertical="center" wrapText="1"/>
    </xf>
    <xf numFmtId="0" fontId="39" fillId="11" borderId="0" xfId="0" applyFont="1" applyFill="1"/>
    <xf numFmtId="49" fontId="40" fillId="11" borderId="3" xfId="0" applyNumberFormat="1" applyFont="1" applyFill="1" applyBorder="1" applyAlignment="1">
      <alignment horizontal="center" wrapText="1"/>
    </xf>
    <xf numFmtId="0" fontId="37" fillId="11" borderId="2" xfId="0" applyFont="1" applyFill="1" applyBorder="1" applyAlignment="1">
      <alignment horizontal="left" wrapText="1"/>
    </xf>
    <xf numFmtId="0" fontId="41" fillId="10" borderId="0" xfId="0" applyFont="1" applyFill="1"/>
    <xf numFmtId="49" fontId="40" fillId="10" borderId="3" xfId="0" applyNumberFormat="1" applyFont="1" applyFill="1" applyBorder="1" applyAlignment="1">
      <alignment horizontal="center" wrapText="1"/>
    </xf>
    <xf numFmtId="0" fontId="37" fillId="10" borderId="2" xfId="0" applyFont="1" applyFill="1" applyBorder="1" applyAlignment="1">
      <alignment horizontal="left" vertical="top" wrapText="1"/>
    </xf>
    <xf numFmtId="0" fontId="36" fillId="11" borderId="9" xfId="0" applyFont="1" applyFill="1" applyBorder="1" applyAlignment="1">
      <alignment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wrapText="1"/>
    </xf>
    <xf numFmtId="0" fontId="15" fillId="11" borderId="1" xfId="0" applyFont="1" applyFill="1" applyBorder="1" applyAlignment="1">
      <alignment horizontal="center" vertical="center" wrapText="1"/>
    </xf>
    <xf numFmtId="0" fontId="15" fillId="11" borderId="7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center" vertical="center" wrapText="1"/>
    </xf>
    <xf numFmtId="0" fontId="24" fillId="11" borderId="15" xfId="0" applyFont="1" applyFill="1" applyBorder="1" applyAlignment="1">
      <alignment vertical="top" wrapText="1"/>
    </xf>
    <xf numFmtId="49" fontId="15" fillId="11" borderId="1" xfId="0" applyNumberFormat="1" applyFont="1" applyFill="1" applyBorder="1" applyAlignment="1">
      <alignment horizontal="center" vertical="center" wrapText="1"/>
    </xf>
    <xf numFmtId="49" fontId="6" fillId="11" borderId="7" xfId="0" applyNumberFormat="1" applyFont="1" applyFill="1" applyBorder="1" applyAlignment="1">
      <alignment horizontal="center" vertical="center" wrapText="1"/>
    </xf>
    <xf numFmtId="164" fontId="26" fillId="11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wrapText="1"/>
    </xf>
    <xf numFmtId="49" fontId="15" fillId="11" borderId="7" xfId="0" applyNumberFormat="1" applyFont="1" applyFill="1" applyBorder="1" applyAlignment="1">
      <alignment horizontal="center" vertical="center" wrapText="1"/>
    </xf>
    <xf numFmtId="49" fontId="13" fillId="11" borderId="7" xfId="0" applyNumberFormat="1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36" fillId="11" borderId="6" xfId="0" applyFont="1" applyFill="1" applyBorder="1" applyAlignment="1">
      <alignment vertical="center" wrapText="1"/>
    </xf>
    <xf numFmtId="0" fontId="22" fillId="11" borderId="6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wrapText="1"/>
    </xf>
    <xf numFmtId="49" fontId="15" fillId="11" borderId="3" xfId="0" applyNumberFormat="1" applyFont="1" applyFill="1" applyBorder="1" applyAlignment="1">
      <alignment horizontal="center" vertical="center" wrapText="1"/>
    </xf>
    <xf numFmtId="49" fontId="13" fillId="11" borderId="3" xfId="0" applyNumberFormat="1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26" fillId="11" borderId="2" xfId="0" applyFont="1" applyFill="1" applyBorder="1" applyAlignment="1">
      <alignment horizontal="center" vertical="center" wrapText="1"/>
    </xf>
    <xf numFmtId="0" fontId="36" fillId="11" borderId="23" xfId="0" applyFont="1" applyFill="1" applyBorder="1" applyAlignment="1">
      <alignment vertical="center" wrapText="1"/>
    </xf>
    <xf numFmtId="0" fontId="22" fillId="11" borderId="2" xfId="0" applyFont="1" applyFill="1" applyBorder="1" applyAlignment="1">
      <alignment horizontal="center" vertical="center" wrapText="1"/>
    </xf>
    <xf numFmtId="0" fontId="27" fillId="11" borderId="16" xfId="0" applyFont="1" applyFill="1" applyBorder="1" applyAlignment="1">
      <alignment wrapText="1"/>
    </xf>
    <xf numFmtId="49" fontId="15" fillId="11" borderId="2" xfId="0" applyNumberFormat="1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wrapText="1"/>
    </xf>
    <xf numFmtId="0" fontId="36" fillId="11" borderId="23" xfId="0" applyFont="1" applyFill="1" applyBorder="1" applyAlignment="1">
      <alignment wrapText="1"/>
    </xf>
    <xf numFmtId="0" fontId="28" fillId="11" borderId="2" xfId="0" applyFont="1" applyFill="1" applyBorder="1" applyAlignment="1">
      <alignment horizontal="center" vertical="center" wrapText="1"/>
    </xf>
    <xf numFmtId="0" fontId="25" fillId="11" borderId="16" xfId="0" applyFont="1" applyFill="1" applyBorder="1" applyAlignment="1">
      <alignment wrapText="1"/>
    </xf>
    <xf numFmtId="49" fontId="15" fillId="11" borderId="2" xfId="0" applyNumberFormat="1" applyFont="1" applyFill="1" applyBorder="1" applyAlignment="1">
      <alignment horizontal="center" wrapText="1"/>
    </xf>
    <xf numFmtId="49" fontId="15" fillId="11" borderId="1" xfId="0" applyNumberFormat="1" applyFont="1" applyFill="1" applyBorder="1" applyAlignment="1">
      <alignment horizontal="center" wrapText="1"/>
    </xf>
    <xf numFmtId="49" fontId="4" fillId="11" borderId="1" xfId="0" applyNumberFormat="1" applyFont="1" applyFill="1" applyBorder="1" applyAlignment="1">
      <alignment horizontal="center" vertical="center" wrapText="1"/>
    </xf>
    <xf numFmtId="49" fontId="2" fillId="11" borderId="7" xfId="0" applyNumberFormat="1" applyFont="1" applyFill="1" applyBorder="1" applyAlignment="1">
      <alignment horizontal="center" vertical="center" wrapText="1"/>
    </xf>
    <xf numFmtId="0" fontId="26" fillId="11" borderId="2" xfId="0" applyFont="1" applyFill="1" applyBorder="1" applyAlignment="1">
      <alignment horizontal="justify" wrapText="1"/>
    </xf>
    <xf numFmtId="0" fontId="15" fillId="11" borderId="3" xfId="0" applyFont="1" applyFill="1" applyBorder="1" applyAlignment="1">
      <alignment horizontal="center" wrapText="1"/>
    </xf>
    <xf numFmtId="49" fontId="4" fillId="11" borderId="3" xfId="0" applyNumberFormat="1" applyFont="1" applyFill="1" applyBorder="1" applyAlignment="1">
      <alignment horizontal="center" vertical="center" wrapText="1"/>
    </xf>
    <xf numFmtId="49" fontId="2" fillId="11" borderId="16" xfId="0" applyNumberFormat="1" applyFont="1" applyFill="1" applyBorder="1" applyAlignment="1">
      <alignment horizontal="center" vertical="center" wrapText="1"/>
    </xf>
    <xf numFmtId="49" fontId="2" fillId="11" borderId="2" xfId="0" applyNumberFormat="1" applyFont="1" applyFill="1" applyBorder="1" applyAlignment="1">
      <alignment horizontal="center" vertical="center" wrapText="1"/>
    </xf>
    <xf numFmtId="49" fontId="32" fillId="11" borderId="2" xfId="0" applyNumberFormat="1" applyFont="1" applyFill="1" applyBorder="1" applyAlignment="1">
      <alignment horizontal="center" wrapText="1"/>
    </xf>
    <xf numFmtId="0" fontId="26" fillId="11" borderId="3" xfId="0" applyFont="1" applyFill="1" applyBorder="1" applyAlignment="1">
      <alignment horizontal="justify" wrapText="1"/>
    </xf>
    <xf numFmtId="49" fontId="2" fillId="11" borderId="23" xfId="0" applyNumberFormat="1" applyFont="1" applyFill="1" applyBorder="1" applyAlignment="1">
      <alignment horizontal="center" vertical="center" wrapText="1"/>
    </xf>
    <xf numFmtId="49" fontId="3" fillId="11" borderId="26" xfId="0" applyNumberFormat="1" applyFont="1" applyFill="1" applyBorder="1" applyAlignment="1">
      <alignment horizontal="center" vertical="center" wrapText="1"/>
    </xf>
    <xf numFmtId="49" fontId="3" fillId="11" borderId="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8" fillId="0" borderId="9" xfId="1" applyNumberFormat="1" applyFont="1" applyFill="1" applyBorder="1" applyAlignment="1">
      <alignment horizontal="center" wrapText="1"/>
    </xf>
    <xf numFmtId="49" fontId="8" fillId="0" borderId="7" xfId="1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8" fillId="0" borderId="9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9" fontId="33" fillId="0" borderId="12" xfId="0" applyNumberFormat="1" applyFont="1" applyBorder="1" applyAlignment="1">
      <alignment horizontal="center" vertical="top" wrapText="1"/>
    </xf>
    <xf numFmtId="49" fontId="33" fillId="0" borderId="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top" wrapText="1"/>
    </xf>
    <xf numFmtId="0" fontId="33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wrapText="1"/>
    </xf>
    <xf numFmtId="0" fontId="17" fillId="0" borderId="33" xfId="0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20" fillId="0" borderId="9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right" wrapText="1"/>
    </xf>
    <xf numFmtId="0" fontId="3" fillId="0" borderId="35" xfId="0" applyFont="1" applyFill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Documents/&#1052;&#1086;&#1080;%20&#1076;&#1086;&#1082;&#1091;&#1084;&#1077;&#1085;&#1090;&#1099;/&#1073;&#1102;&#1076;&#1078;&#1077;&#1090;%202019%20&#1087;&#1088;/&#1087;&#1088;&#1086;&#1077;&#1082;&#1090;/&#1050;&#1086;&#1087;&#1080;&#1103;%20&#1055;&#1051;&#1040;&#1053;%20&#1087;&#1088;&#1080;&#1083;&#1086;&#1078;&#1077;&#1085;&#1080;&#1103;%20&#1082;%20&#1088;&#1077;&#1096;.&#8470;%20&#1087;&#1088;&#1086;&#1077;&#1082;&#1090;,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1,2"/>
      <sheetName val="пр.3,4"/>
      <sheetName val="пр.5,6"/>
      <sheetName val="пр.7,8"/>
      <sheetName val="пр.9,10"/>
      <sheetName val="пр.11,12"/>
      <sheetName val="пр.13-15"/>
      <sheetName val="пр.16-18"/>
      <sheetName val="пр.19-20"/>
      <sheetName val="пр.21"/>
    </sheetNames>
    <sheetDataSet>
      <sheetData sheetId="0" refreshError="1">
        <row r="130">
          <cell r="A130" t="str">
            <v>Прочие доходы от оказания платных услуг (работ) получателями средств бюджетов муниципальных районов</v>
          </cell>
        </row>
        <row r="145">
          <cell r="A145" t="str">
            <v>Прочие неналоговые доходы бюджетов муниципальных районов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"/>
  <sheetViews>
    <sheetView topLeftCell="A190" workbookViewId="0">
      <selection activeCell="A203" sqref="A203"/>
    </sheetView>
  </sheetViews>
  <sheetFormatPr defaultColWidth="9.109375" defaultRowHeight="14.4"/>
  <cols>
    <col min="1" max="1" width="92.6640625" style="18" customWidth="1"/>
    <col min="2" max="2" width="9.33203125" style="18" customWidth="1"/>
    <col min="3" max="3" width="9.88671875" style="18" customWidth="1"/>
    <col min="4" max="4" width="9.33203125" style="18" customWidth="1"/>
    <col min="5" max="5" width="8.5546875" style="18" customWidth="1"/>
    <col min="6" max="9" width="9.109375" style="18"/>
    <col min="10" max="10" width="6.33203125" style="18" customWidth="1"/>
    <col min="11" max="11" width="9.109375" style="18"/>
    <col min="12" max="12" width="18.88671875" style="18" customWidth="1"/>
    <col min="13" max="16384" width="9.109375" style="18"/>
  </cols>
  <sheetData>
    <row r="1" spans="1:5">
      <c r="D1" s="17" t="s">
        <v>362</v>
      </c>
    </row>
    <row r="2" spans="1:5">
      <c r="D2" s="17" t="s">
        <v>363</v>
      </c>
    </row>
    <row r="3" spans="1:5">
      <c r="D3" s="17" t="s">
        <v>752</v>
      </c>
    </row>
    <row r="4" spans="1:5" ht="15" thickBot="1">
      <c r="A4" s="525" t="s">
        <v>753</v>
      </c>
      <c r="B4" s="525"/>
      <c r="C4" s="525"/>
      <c r="D4" s="203" t="s">
        <v>388</v>
      </c>
    </row>
    <row r="5" spans="1:5" ht="15" thickBot="1">
      <c r="A5" s="22" t="s">
        <v>364</v>
      </c>
      <c r="B5" s="510" t="s">
        <v>365</v>
      </c>
      <c r="C5" s="511"/>
      <c r="D5" s="22" t="s">
        <v>366</v>
      </c>
    </row>
    <row r="6" spans="1:5" ht="15" thickBot="1">
      <c r="A6" s="188" t="s">
        <v>367</v>
      </c>
      <c r="B6" s="516" t="s">
        <v>322</v>
      </c>
      <c r="C6" s="524"/>
      <c r="D6" s="94">
        <f>D7+D19+D25+D13</f>
        <v>48347.7</v>
      </c>
    </row>
    <row r="7" spans="1:5" ht="15" thickBot="1">
      <c r="A7" s="188" t="s">
        <v>368</v>
      </c>
      <c r="B7" s="516" t="s">
        <v>323</v>
      </c>
      <c r="C7" s="524"/>
      <c r="D7" s="94">
        <f>D8</f>
        <v>46000</v>
      </c>
    </row>
    <row r="8" spans="1:5" ht="15" thickBot="1">
      <c r="A8" s="189" t="s">
        <v>369</v>
      </c>
      <c r="B8" s="515" t="s">
        <v>324</v>
      </c>
      <c r="C8" s="526"/>
      <c r="D8" s="93">
        <f>D9+D10+D11+D12</f>
        <v>46000</v>
      </c>
    </row>
    <row r="9" spans="1:5" ht="36.6" thickBot="1">
      <c r="A9" s="190" t="s">
        <v>351</v>
      </c>
      <c r="B9" s="515" t="s">
        <v>342</v>
      </c>
      <c r="C9" s="526"/>
      <c r="D9" s="93">
        <v>44818</v>
      </c>
      <c r="E9" s="206"/>
    </row>
    <row r="10" spans="1:5" ht="48.6" thickBot="1">
      <c r="A10" s="190" t="s">
        <v>352</v>
      </c>
      <c r="B10" s="515" t="s">
        <v>343</v>
      </c>
      <c r="C10" s="526"/>
      <c r="D10" s="93">
        <v>5</v>
      </c>
      <c r="E10" s="206"/>
    </row>
    <row r="11" spans="1:5" ht="24.6" thickBot="1">
      <c r="A11" s="189" t="s">
        <v>353</v>
      </c>
      <c r="B11" s="515" t="s">
        <v>178</v>
      </c>
      <c r="C11" s="526"/>
      <c r="D11" s="93">
        <v>27</v>
      </c>
      <c r="E11" s="206"/>
    </row>
    <row r="12" spans="1:5" ht="36.6" thickBot="1">
      <c r="A12" s="191" t="s">
        <v>507</v>
      </c>
      <c r="B12" s="515" t="s">
        <v>179</v>
      </c>
      <c r="C12" s="526"/>
      <c r="D12" s="93">
        <v>1150</v>
      </c>
      <c r="E12" s="206"/>
    </row>
    <row r="13" spans="1:5" ht="15" thickBot="1">
      <c r="A13" s="188" t="s">
        <v>639</v>
      </c>
      <c r="B13" s="516" t="s">
        <v>640</v>
      </c>
      <c r="C13" s="517"/>
      <c r="D13" s="94">
        <f>D14</f>
        <v>302.7</v>
      </c>
      <c r="E13" s="175"/>
    </row>
    <row r="14" spans="1:5" ht="15" thickBot="1">
      <c r="A14" s="192" t="s">
        <v>641</v>
      </c>
      <c r="B14" s="516" t="s">
        <v>642</v>
      </c>
      <c r="C14" s="517"/>
      <c r="D14" s="94">
        <f>D15+D16+D17+D18</f>
        <v>302.7</v>
      </c>
      <c r="E14" s="277"/>
    </row>
    <row r="15" spans="1:5" ht="36.6" thickBot="1">
      <c r="A15" s="193" t="s">
        <v>643</v>
      </c>
      <c r="B15" s="515" t="s">
        <v>644</v>
      </c>
      <c r="C15" s="514"/>
      <c r="D15" s="93">
        <v>139</v>
      </c>
      <c r="E15" s="175"/>
    </row>
    <row r="16" spans="1:5" ht="36.6" thickBot="1">
      <c r="A16" s="193" t="s">
        <v>645</v>
      </c>
      <c r="B16" s="515" t="s">
        <v>646</v>
      </c>
      <c r="C16" s="514"/>
      <c r="D16" s="93">
        <v>0.7</v>
      </c>
      <c r="E16" s="175"/>
    </row>
    <row r="17" spans="1:5" ht="36.6" thickBot="1">
      <c r="A17" s="193" t="s">
        <v>647</v>
      </c>
      <c r="B17" s="515" t="s">
        <v>648</v>
      </c>
      <c r="C17" s="514"/>
      <c r="D17" s="93">
        <v>182</v>
      </c>
      <c r="E17" s="175"/>
    </row>
    <row r="18" spans="1:5" ht="36.6" thickBot="1">
      <c r="A18" s="193" t="s">
        <v>649</v>
      </c>
      <c r="B18" s="515" t="s">
        <v>650</v>
      </c>
      <c r="C18" s="514"/>
      <c r="D18" s="93">
        <v>-19</v>
      </c>
      <c r="E18" s="175"/>
    </row>
    <row r="19" spans="1:5" ht="15" thickBot="1">
      <c r="A19" s="188" t="s">
        <v>370</v>
      </c>
      <c r="B19" s="516" t="s">
        <v>325</v>
      </c>
      <c r="C19" s="524"/>
      <c r="D19" s="94">
        <f>D20+D23</f>
        <v>1100</v>
      </c>
    </row>
    <row r="20" spans="1:5" ht="15" thickBot="1">
      <c r="A20" s="194" t="s">
        <v>344</v>
      </c>
      <c r="B20" s="516" t="s">
        <v>345</v>
      </c>
      <c r="C20" s="524"/>
      <c r="D20" s="94">
        <f>D21+D22</f>
        <v>750</v>
      </c>
    </row>
    <row r="21" spans="1:5" ht="15" thickBot="1">
      <c r="A21" s="189" t="s">
        <v>354</v>
      </c>
      <c r="B21" s="515" t="s">
        <v>346</v>
      </c>
      <c r="C21" s="523"/>
      <c r="D21" s="93">
        <v>450</v>
      </c>
    </row>
    <row r="22" spans="1:5" ht="24.6" thickBot="1">
      <c r="A22" s="189" t="s">
        <v>506</v>
      </c>
      <c r="B22" s="515" t="s">
        <v>347</v>
      </c>
      <c r="C22" s="523"/>
      <c r="D22" s="93">
        <v>300</v>
      </c>
    </row>
    <row r="23" spans="1:5" ht="15" thickBot="1">
      <c r="A23" s="188" t="s">
        <v>371</v>
      </c>
      <c r="B23" s="516" t="s">
        <v>361</v>
      </c>
      <c r="C23" s="524"/>
      <c r="D23" s="94">
        <f>D24</f>
        <v>350</v>
      </c>
    </row>
    <row r="24" spans="1:5" ht="15" thickBot="1">
      <c r="A24" s="189" t="s">
        <v>371</v>
      </c>
      <c r="B24" s="515" t="s">
        <v>326</v>
      </c>
      <c r="C24" s="526"/>
      <c r="D24" s="93">
        <v>350</v>
      </c>
    </row>
    <row r="25" spans="1:5" ht="15" thickBot="1">
      <c r="A25" s="188" t="s">
        <v>372</v>
      </c>
      <c r="B25" s="516" t="s">
        <v>327</v>
      </c>
      <c r="C25" s="517"/>
      <c r="D25" s="94">
        <f>D26+D28</f>
        <v>945</v>
      </c>
    </row>
    <row r="26" spans="1:5" ht="15" thickBot="1">
      <c r="A26" s="188" t="s">
        <v>505</v>
      </c>
      <c r="B26" s="516" t="s">
        <v>504</v>
      </c>
      <c r="C26" s="517"/>
      <c r="D26" s="94">
        <f>D27</f>
        <v>750</v>
      </c>
    </row>
    <row r="27" spans="1:5" ht="24.6" thickBot="1">
      <c r="A27" s="189" t="s">
        <v>355</v>
      </c>
      <c r="B27" s="515" t="s">
        <v>502</v>
      </c>
      <c r="C27" s="514"/>
      <c r="D27" s="93">
        <v>750</v>
      </c>
    </row>
    <row r="28" spans="1:5" ht="23.4" thickBot="1">
      <c r="A28" s="188" t="s">
        <v>356</v>
      </c>
      <c r="B28" s="516" t="s">
        <v>503</v>
      </c>
      <c r="C28" s="517"/>
      <c r="D28" s="94">
        <f>D29</f>
        <v>195</v>
      </c>
    </row>
    <row r="29" spans="1:5" ht="24.6" thickBot="1">
      <c r="A29" s="189" t="s">
        <v>160</v>
      </c>
      <c r="B29" s="515" t="s">
        <v>638</v>
      </c>
      <c r="C29" s="514"/>
      <c r="D29" s="93">
        <v>195</v>
      </c>
    </row>
    <row r="30" spans="1:5" ht="15" thickBot="1">
      <c r="A30" s="188" t="s">
        <v>373</v>
      </c>
      <c r="B30" s="516" t="s">
        <v>322</v>
      </c>
      <c r="C30" s="517"/>
      <c r="D30" s="179">
        <f>D31+D37+D43+D55+D65+D53</f>
        <v>6886.5</v>
      </c>
    </row>
    <row r="31" spans="1:5" ht="23.4" thickBot="1">
      <c r="A31" s="195" t="s">
        <v>374</v>
      </c>
      <c r="B31" s="120" t="s">
        <v>318</v>
      </c>
      <c r="C31" s="121"/>
      <c r="D31" s="122">
        <f>D32</f>
        <v>1623</v>
      </c>
    </row>
    <row r="32" spans="1:5" ht="36.6" thickBot="1">
      <c r="A32" s="190" t="s">
        <v>357</v>
      </c>
      <c r="B32" s="515" t="s">
        <v>328</v>
      </c>
      <c r="C32" s="514"/>
      <c r="D32" s="93">
        <f>D33+D36</f>
        <v>1623</v>
      </c>
    </row>
    <row r="33" spans="1:6" ht="24.6" thickBot="1">
      <c r="A33" s="189" t="s">
        <v>358</v>
      </c>
      <c r="B33" s="515" t="s">
        <v>329</v>
      </c>
      <c r="C33" s="514"/>
      <c r="D33" s="93">
        <f>D34+D35</f>
        <v>662</v>
      </c>
    </row>
    <row r="34" spans="1:6" ht="36.6" thickBot="1">
      <c r="A34" s="190" t="s">
        <v>501</v>
      </c>
      <c r="B34" s="515" t="s">
        <v>330</v>
      </c>
      <c r="C34" s="514"/>
      <c r="D34" s="93">
        <v>549</v>
      </c>
    </row>
    <row r="35" spans="1:6" ht="36.6" thickBot="1">
      <c r="A35" s="190" t="s">
        <v>359</v>
      </c>
      <c r="B35" s="515" t="s">
        <v>348</v>
      </c>
      <c r="C35" s="514"/>
      <c r="D35" s="93">
        <v>113</v>
      </c>
    </row>
    <row r="36" spans="1:6" ht="24.6" thickBot="1">
      <c r="A36" s="189" t="s">
        <v>360</v>
      </c>
      <c r="B36" s="515" t="s">
        <v>331</v>
      </c>
      <c r="C36" s="514"/>
      <c r="D36" s="93">
        <v>961</v>
      </c>
    </row>
    <row r="37" spans="1:6" ht="15" thickBot="1">
      <c r="A37" s="192" t="s">
        <v>375</v>
      </c>
      <c r="B37" s="516" t="s">
        <v>332</v>
      </c>
      <c r="C37" s="517"/>
      <c r="D37" s="117">
        <f>D38</f>
        <v>62</v>
      </c>
    </row>
    <row r="38" spans="1:6" ht="15" thickBot="1">
      <c r="A38" s="196" t="s">
        <v>376</v>
      </c>
      <c r="B38" s="515" t="s">
        <v>349</v>
      </c>
      <c r="C38" s="514"/>
      <c r="D38" s="94">
        <f>D39+D40+D41+D42</f>
        <v>62</v>
      </c>
    </row>
    <row r="39" spans="1:6" ht="15" thickBot="1">
      <c r="A39" s="197" t="s">
        <v>536</v>
      </c>
      <c r="B39" s="515" t="s">
        <v>493</v>
      </c>
      <c r="C39" s="514"/>
      <c r="D39" s="93">
        <v>51</v>
      </c>
    </row>
    <row r="40" spans="1:6" ht="15" thickBot="1">
      <c r="A40" s="197" t="s">
        <v>497</v>
      </c>
      <c r="B40" s="515" t="s">
        <v>494</v>
      </c>
      <c r="C40" s="514"/>
      <c r="D40" s="93">
        <v>2</v>
      </c>
    </row>
    <row r="41" spans="1:6" ht="15" thickBot="1">
      <c r="A41" s="197" t="s">
        <v>498</v>
      </c>
      <c r="B41" s="515" t="s">
        <v>495</v>
      </c>
      <c r="C41" s="514"/>
      <c r="D41" s="93">
        <v>9</v>
      </c>
    </row>
    <row r="42" spans="1:6" ht="15" thickBot="1">
      <c r="A42" s="197" t="s">
        <v>455</v>
      </c>
      <c r="B42" s="515" t="s">
        <v>496</v>
      </c>
      <c r="C42" s="514"/>
      <c r="D42" s="93">
        <v>0</v>
      </c>
    </row>
    <row r="43" spans="1:6" ht="15" thickBot="1">
      <c r="A43" s="188" t="s">
        <v>695</v>
      </c>
      <c r="B43" s="516" t="s">
        <v>333</v>
      </c>
      <c r="C43" s="517"/>
      <c r="D43" s="118">
        <f>D44+D49</f>
        <v>4810.5</v>
      </c>
    </row>
    <row r="44" spans="1:6" ht="15" thickBot="1">
      <c r="A44" s="188" t="s">
        <v>492</v>
      </c>
      <c r="B44" s="516" t="s">
        <v>491</v>
      </c>
      <c r="C44" s="517"/>
      <c r="D44" s="118">
        <f>D45+D46+D47+D48</f>
        <v>4810.5</v>
      </c>
    </row>
    <row r="45" spans="1:6" ht="15" thickBot="1">
      <c r="A45" s="189" t="s">
        <v>161</v>
      </c>
      <c r="B45" s="515" t="s">
        <v>334</v>
      </c>
      <c r="C45" s="514"/>
      <c r="D45" s="93">
        <v>2972.5</v>
      </c>
      <c r="F45" s="301"/>
    </row>
    <row r="46" spans="1:6" ht="15" thickBot="1">
      <c r="A46" s="189" t="s">
        <v>161</v>
      </c>
      <c r="B46" s="515" t="s">
        <v>335</v>
      </c>
      <c r="C46" s="514"/>
      <c r="D46" s="93">
        <v>0</v>
      </c>
    </row>
    <row r="47" spans="1:6" ht="15" thickBot="1">
      <c r="A47" s="189" t="s">
        <v>161</v>
      </c>
      <c r="B47" s="515" t="s">
        <v>336</v>
      </c>
      <c r="C47" s="514"/>
      <c r="D47" s="93">
        <v>1000</v>
      </c>
    </row>
    <row r="48" spans="1:6" ht="15" thickBot="1">
      <c r="A48" s="189" t="s">
        <v>161</v>
      </c>
      <c r="B48" s="515" t="s">
        <v>337</v>
      </c>
      <c r="C48" s="514"/>
      <c r="D48" s="293">
        <f>594+244</f>
        <v>838</v>
      </c>
    </row>
    <row r="49" spans="1:5" ht="15" thickBot="1">
      <c r="A49" s="198" t="s">
        <v>637</v>
      </c>
      <c r="B49" s="516" t="s">
        <v>636</v>
      </c>
      <c r="C49" s="517"/>
      <c r="D49" s="94">
        <f>D50+D52+D51</f>
        <v>0</v>
      </c>
    </row>
    <row r="50" spans="1:5" ht="15" thickBot="1">
      <c r="A50" s="189" t="s">
        <v>634</v>
      </c>
      <c r="B50" s="515" t="s">
        <v>635</v>
      </c>
      <c r="C50" s="514"/>
      <c r="D50" s="93">
        <v>0</v>
      </c>
    </row>
    <row r="51" spans="1:5" ht="15" thickBot="1">
      <c r="A51" s="189" t="s">
        <v>634</v>
      </c>
      <c r="B51" s="515" t="s">
        <v>698</v>
      </c>
      <c r="C51" s="514"/>
      <c r="D51" s="93">
        <v>0</v>
      </c>
    </row>
    <row r="52" spans="1:5" ht="15" thickBot="1">
      <c r="A52" s="189" t="s">
        <v>634</v>
      </c>
      <c r="B52" s="515" t="s">
        <v>662</v>
      </c>
      <c r="C52" s="514"/>
      <c r="D52" s="93">
        <v>0</v>
      </c>
    </row>
    <row r="53" spans="1:5" ht="15" thickBot="1">
      <c r="A53" s="188" t="s">
        <v>500</v>
      </c>
      <c r="B53" s="516" t="s">
        <v>499</v>
      </c>
      <c r="C53" s="517"/>
      <c r="D53" s="94">
        <f>D54</f>
        <v>100</v>
      </c>
    </row>
    <row r="54" spans="1:5" ht="36.6" thickBot="1">
      <c r="A54" s="190" t="s">
        <v>839</v>
      </c>
      <c r="B54" s="515" t="s">
        <v>315</v>
      </c>
      <c r="C54" s="514"/>
      <c r="D54" s="93">
        <v>100</v>
      </c>
    </row>
    <row r="55" spans="1:5" ht="15" thickBot="1">
      <c r="A55" s="192" t="s">
        <v>377</v>
      </c>
      <c r="B55" s="519" t="s">
        <v>338</v>
      </c>
      <c r="C55" s="520"/>
      <c r="D55" s="292">
        <f>SUM(D56:D64)</f>
        <v>291</v>
      </c>
    </row>
    <row r="56" spans="1:5" ht="25.2" thickBot="1">
      <c r="A56" s="278" t="s">
        <v>715</v>
      </c>
      <c r="B56" s="527" t="s">
        <v>714</v>
      </c>
      <c r="C56" s="522"/>
      <c r="D56" s="279">
        <v>100</v>
      </c>
      <c r="E56" s="205"/>
    </row>
    <row r="57" spans="1:5" ht="37.200000000000003" thickBot="1">
      <c r="A57" s="200" t="s">
        <v>870</v>
      </c>
      <c r="B57" s="521" t="s">
        <v>865</v>
      </c>
      <c r="C57" s="522"/>
      <c r="D57" s="279">
        <v>18</v>
      </c>
    </row>
    <row r="58" spans="1:5" ht="37.200000000000003" thickBot="1">
      <c r="A58" s="200" t="s">
        <v>871</v>
      </c>
      <c r="B58" s="521" t="s">
        <v>866</v>
      </c>
      <c r="C58" s="522"/>
      <c r="D58" s="279">
        <v>13</v>
      </c>
    </row>
    <row r="59" spans="1:5" ht="48.6" thickBot="1">
      <c r="A59" s="354" t="s">
        <v>874</v>
      </c>
      <c r="B59" s="505" t="s">
        <v>875</v>
      </c>
      <c r="C59" s="514"/>
      <c r="D59" s="355">
        <v>1</v>
      </c>
    </row>
    <row r="60" spans="1:5" ht="37.200000000000003" thickBot="1">
      <c r="A60" s="354" t="s">
        <v>869</v>
      </c>
      <c r="B60" s="521" t="s">
        <v>867</v>
      </c>
      <c r="C60" s="522"/>
      <c r="D60" s="279">
        <v>1</v>
      </c>
    </row>
    <row r="61" spans="1:5" ht="48.6" thickBot="1">
      <c r="A61" s="354" t="s">
        <v>868</v>
      </c>
      <c r="B61" s="505" t="s">
        <v>863</v>
      </c>
      <c r="C61" s="514"/>
      <c r="D61" s="355">
        <v>2</v>
      </c>
    </row>
    <row r="62" spans="1:5" ht="37.200000000000003" thickBot="1">
      <c r="A62" s="128" t="s">
        <v>872</v>
      </c>
      <c r="B62" s="505" t="s">
        <v>864</v>
      </c>
      <c r="C62" s="514"/>
      <c r="D62" s="93">
        <v>5</v>
      </c>
    </row>
    <row r="63" spans="1:5" ht="36.6" thickBot="1">
      <c r="A63" s="128" t="s">
        <v>873</v>
      </c>
      <c r="B63" s="505" t="s">
        <v>862</v>
      </c>
      <c r="C63" s="514"/>
      <c r="D63" s="93">
        <v>29</v>
      </c>
    </row>
    <row r="64" spans="1:5" ht="36.6" thickBot="1">
      <c r="A64" s="128" t="s">
        <v>716</v>
      </c>
      <c r="B64" s="505" t="s">
        <v>673</v>
      </c>
      <c r="C64" s="514"/>
      <c r="D64" s="93">
        <f>73+49</f>
        <v>122</v>
      </c>
    </row>
    <row r="65" spans="1:7" ht="15" thickBot="1">
      <c r="A65" s="188" t="s">
        <v>378</v>
      </c>
      <c r="B65" s="515" t="s">
        <v>350</v>
      </c>
      <c r="C65" s="514"/>
      <c r="D65" s="94">
        <v>0</v>
      </c>
    </row>
    <row r="66" spans="1:7" ht="15" thickBot="1">
      <c r="A66" s="199" t="s">
        <v>379</v>
      </c>
      <c r="B66" s="516" t="s">
        <v>322</v>
      </c>
      <c r="C66" s="517"/>
      <c r="D66" s="124">
        <f>D6+D30</f>
        <v>55234.2</v>
      </c>
    </row>
    <row r="67" spans="1:7" ht="15" thickBot="1">
      <c r="A67" s="199" t="s">
        <v>386</v>
      </c>
      <c r="B67" s="512" t="s">
        <v>631</v>
      </c>
      <c r="C67" s="518"/>
      <c r="D67" s="127">
        <f>SUM(D68:D97)</f>
        <v>344142.39999999997</v>
      </c>
    </row>
    <row r="68" spans="1:7" ht="25.2" thickBot="1">
      <c r="A68" s="128" t="s">
        <v>517</v>
      </c>
      <c r="B68" s="505" t="s">
        <v>518</v>
      </c>
      <c r="C68" s="507"/>
      <c r="D68" s="95">
        <v>138939.4</v>
      </c>
    </row>
    <row r="69" spans="1:7" ht="15" thickBot="1">
      <c r="A69" s="128" t="s">
        <v>171</v>
      </c>
      <c r="B69" s="505" t="s">
        <v>529</v>
      </c>
      <c r="C69" s="507"/>
      <c r="D69" s="95"/>
    </row>
    <row r="70" spans="1:7" ht="15" thickBot="1">
      <c r="A70" s="128" t="s">
        <v>677</v>
      </c>
      <c r="B70" s="505" t="s">
        <v>528</v>
      </c>
      <c r="C70" s="507"/>
      <c r="D70" s="95">
        <v>15.7</v>
      </c>
    </row>
    <row r="71" spans="1:7" ht="36.6" thickBot="1">
      <c r="A71" s="128" t="s">
        <v>172</v>
      </c>
      <c r="B71" s="505" t="s">
        <v>519</v>
      </c>
      <c r="C71" s="507"/>
      <c r="D71" s="95">
        <v>4575.3999999999996</v>
      </c>
    </row>
    <row r="72" spans="1:7" ht="25.2" thickBot="1">
      <c r="A72" s="128" t="s">
        <v>165</v>
      </c>
      <c r="B72" s="505" t="s">
        <v>519</v>
      </c>
      <c r="C72" s="507"/>
      <c r="D72" s="95">
        <v>194.8</v>
      </c>
    </row>
    <row r="73" spans="1:7" ht="48.6" thickBot="1">
      <c r="A73" s="200" t="s">
        <v>173</v>
      </c>
      <c r="B73" s="505" t="s">
        <v>527</v>
      </c>
      <c r="C73" s="507"/>
      <c r="D73" s="95">
        <v>228.2</v>
      </c>
    </row>
    <row r="74" spans="1:7" ht="60.6" thickBot="1">
      <c r="A74" s="128" t="s">
        <v>651</v>
      </c>
      <c r="B74" s="505" t="s">
        <v>520</v>
      </c>
      <c r="C74" s="507"/>
      <c r="D74" s="95">
        <v>32442.2</v>
      </c>
    </row>
    <row r="75" spans="1:7" ht="15" thickBot="1">
      <c r="A75" s="103" t="s">
        <v>385</v>
      </c>
      <c r="B75" s="505" t="s">
        <v>519</v>
      </c>
      <c r="C75" s="507"/>
      <c r="D75" s="95">
        <v>1002.9</v>
      </c>
      <c r="G75" s="205"/>
    </row>
    <row r="76" spans="1:7" ht="25.2" thickBot="1">
      <c r="A76" s="128" t="s">
        <v>508</v>
      </c>
      <c r="B76" s="505" t="s">
        <v>524</v>
      </c>
      <c r="C76" s="507"/>
      <c r="D76" s="95">
        <v>2760.3</v>
      </c>
    </row>
    <row r="77" spans="1:7" ht="15" thickBot="1">
      <c r="A77" s="128" t="s">
        <v>174</v>
      </c>
      <c r="B77" s="505" t="s">
        <v>524</v>
      </c>
      <c r="C77" s="507"/>
      <c r="D77" s="95">
        <v>1129.0999999999999</v>
      </c>
    </row>
    <row r="78" spans="1:7" ht="25.2" thickBot="1">
      <c r="A78" s="128" t="s">
        <v>175</v>
      </c>
      <c r="B78" s="505" t="s">
        <v>524</v>
      </c>
      <c r="C78" s="507"/>
      <c r="D78" s="95">
        <v>1127.9000000000001</v>
      </c>
    </row>
    <row r="79" spans="1:7" ht="25.2" thickBot="1">
      <c r="A79" s="128" t="s">
        <v>509</v>
      </c>
      <c r="B79" s="505" t="s">
        <v>524</v>
      </c>
      <c r="C79" s="506"/>
      <c r="D79" s="95">
        <v>120</v>
      </c>
    </row>
    <row r="80" spans="1:7" ht="25.2" thickBot="1">
      <c r="A80" s="128" t="s">
        <v>176</v>
      </c>
      <c r="B80" s="505" t="s">
        <v>524</v>
      </c>
      <c r="C80" s="506"/>
      <c r="D80" s="95">
        <v>1125.5</v>
      </c>
    </row>
    <row r="81" spans="1:17" ht="36.6" thickBot="1">
      <c r="A81" s="128" t="s">
        <v>861</v>
      </c>
      <c r="B81" s="505" t="s">
        <v>524</v>
      </c>
      <c r="C81" s="506"/>
      <c r="D81" s="95">
        <v>126</v>
      </c>
    </row>
    <row r="82" spans="1:17" ht="36.6" thickBot="1">
      <c r="A82" s="128" t="s">
        <v>510</v>
      </c>
      <c r="B82" s="505" t="s">
        <v>524</v>
      </c>
      <c r="C82" s="506"/>
      <c r="D82" s="95">
        <v>0.7</v>
      </c>
      <c r="F82" s="205"/>
    </row>
    <row r="83" spans="1:17" ht="15" thickBot="1">
      <c r="A83" s="128" t="s">
        <v>487</v>
      </c>
      <c r="B83" s="505" t="s">
        <v>524</v>
      </c>
      <c r="C83" s="506"/>
      <c r="D83" s="95">
        <v>11.6</v>
      </c>
    </row>
    <row r="84" spans="1:17" ht="25.2" thickBot="1">
      <c r="A84" s="128" t="s">
        <v>180</v>
      </c>
      <c r="B84" s="505" t="s">
        <v>521</v>
      </c>
      <c r="C84" s="506"/>
      <c r="D84" s="96">
        <v>47253.5</v>
      </c>
    </row>
    <row r="85" spans="1:17" ht="36.6" thickBot="1">
      <c r="A85" s="200" t="s">
        <v>181</v>
      </c>
      <c r="B85" s="505" t="s">
        <v>521</v>
      </c>
      <c r="C85" s="506"/>
      <c r="D85" s="123">
        <v>93704.8</v>
      </c>
    </row>
    <row r="86" spans="1:17" ht="25.2" thickBot="1">
      <c r="A86" s="128" t="s">
        <v>525</v>
      </c>
      <c r="B86" s="505" t="s">
        <v>523</v>
      </c>
      <c r="C86" s="506"/>
      <c r="D86" s="96">
        <v>1437.6</v>
      </c>
    </row>
    <row r="87" spans="1:17" ht="25.2" thickBot="1">
      <c r="A87" s="128" t="s">
        <v>526</v>
      </c>
      <c r="B87" s="505" t="s">
        <v>522</v>
      </c>
      <c r="C87" s="506"/>
      <c r="D87" s="96">
        <v>11615.7</v>
      </c>
      <c r="E87" s="246"/>
    </row>
    <row r="88" spans="1:17" ht="25.2" thickBot="1">
      <c r="A88" s="128" t="s">
        <v>676</v>
      </c>
      <c r="B88" s="505" t="s">
        <v>530</v>
      </c>
      <c r="C88" s="506"/>
      <c r="D88" s="96">
        <v>7.3</v>
      </c>
      <c r="E88" s="246"/>
    </row>
    <row r="89" spans="1:17" ht="15" thickBot="1">
      <c r="A89" s="128" t="s">
        <v>948</v>
      </c>
      <c r="B89" s="505" t="s">
        <v>679</v>
      </c>
      <c r="C89" s="506"/>
      <c r="D89" s="174">
        <v>49.1</v>
      </c>
      <c r="E89" s="246"/>
    </row>
    <row r="90" spans="1:17" ht="25.2" customHeight="1" thickBot="1">
      <c r="A90" s="128" t="s">
        <v>950</v>
      </c>
      <c r="B90" s="505" t="s">
        <v>523</v>
      </c>
      <c r="C90" s="506"/>
      <c r="D90" s="245">
        <v>11.6</v>
      </c>
      <c r="E90" s="246"/>
    </row>
    <row r="91" spans="1:17" ht="45.6" customHeight="1" thickBot="1">
      <c r="A91" s="200" t="s">
        <v>678</v>
      </c>
      <c r="B91" s="505" t="s">
        <v>527</v>
      </c>
      <c r="C91" s="507"/>
      <c r="D91" s="97">
        <v>663.8</v>
      </c>
      <c r="E91" s="246"/>
    </row>
    <row r="92" spans="1:17" ht="32.4" customHeight="1" thickBot="1">
      <c r="A92" s="200" t="s">
        <v>949</v>
      </c>
      <c r="B92" s="505" t="s">
        <v>527</v>
      </c>
      <c r="C92" s="507"/>
      <c r="D92" s="244">
        <v>443.7</v>
      </c>
      <c r="E92" s="246"/>
      <c r="G92" s="172"/>
      <c r="H92" s="299"/>
      <c r="I92" s="299"/>
      <c r="J92" s="299"/>
      <c r="K92" s="299"/>
      <c r="L92" s="299"/>
      <c r="M92" s="299"/>
      <c r="N92" s="299"/>
      <c r="O92" s="299"/>
      <c r="P92" s="299"/>
      <c r="Q92" s="172"/>
    </row>
    <row r="93" spans="1:17" ht="24" customHeight="1" thickBot="1">
      <c r="A93" s="200" t="s">
        <v>858</v>
      </c>
      <c r="B93" s="505" t="s">
        <v>697</v>
      </c>
      <c r="C93" s="507"/>
      <c r="D93" s="244">
        <v>817.5</v>
      </c>
      <c r="E93" s="246"/>
      <c r="G93" s="172"/>
      <c r="H93" s="299"/>
      <c r="I93" s="299"/>
      <c r="J93" s="299"/>
      <c r="K93" s="299"/>
      <c r="L93" s="299"/>
      <c r="M93" s="299"/>
      <c r="N93" s="299"/>
      <c r="O93" s="299"/>
      <c r="P93" s="299"/>
      <c r="Q93" s="172"/>
    </row>
    <row r="94" spans="1:17" ht="25.5" customHeight="1" thickBot="1">
      <c r="A94" s="128" t="s">
        <v>380</v>
      </c>
      <c r="B94" s="505" t="s">
        <v>520</v>
      </c>
      <c r="C94" s="507"/>
      <c r="D94" s="97">
        <v>1341.2</v>
      </c>
      <c r="E94" s="246"/>
    </row>
    <row r="95" spans="1:17" ht="43.95" customHeight="1" thickBot="1">
      <c r="A95" s="200" t="s">
        <v>742</v>
      </c>
      <c r="B95" s="505" t="s">
        <v>750</v>
      </c>
      <c r="C95" s="507"/>
      <c r="D95" s="244">
        <v>2996.9</v>
      </c>
      <c r="E95" s="246"/>
    </row>
    <row r="96" spans="1:17" ht="43.95" customHeight="1" thickBot="1">
      <c r="A96" s="200" t="s">
        <v>876</v>
      </c>
      <c r="B96" s="505" t="s">
        <v>877</v>
      </c>
      <c r="C96" s="507"/>
      <c r="D96" s="356">
        <v>0</v>
      </c>
      <c r="E96" s="246"/>
    </row>
    <row r="97" spans="1:5" ht="15" thickBot="1">
      <c r="A97" s="199" t="s">
        <v>531</v>
      </c>
      <c r="B97" s="512" t="s">
        <v>535</v>
      </c>
      <c r="C97" s="513"/>
      <c r="D97" s="125">
        <f>D98</f>
        <v>0</v>
      </c>
      <c r="E97" s="246"/>
    </row>
    <row r="98" spans="1:5" ht="25.2" thickBot="1">
      <c r="A98" s="207" t="s">
        <v>533</v>
      </c>
      <c r="B98" s="572" t="s">
        <v>534</v>
      </c>
      <c r="C98" s="573"/>
      <c r="D98" s="273"/>
      <c r="E98" s="246"/>
    </row>
    <row r="99" spans="1:5" s="172" customFormat="1" ht="15" thickBot="1">
      <c r="A99" s="577" t="s">
        <v>632</v>
      </c>
      <c r="B99" s="512" t="s">
        <v>599</v>
      </c>
      <c r="C99" s="513"/>
      <c r="D99" s="578">
        <f>D100</f>
        <v>0</v>
      </c>
      <c r="E99" s="247"/>
    </row>
    <row r="100" spans="1:5" ht="25.2" thickBot="1">
      <c r="A100" s="574" t="s">
        <v>597</v>
      </c>
      <c r="B100" s="575" t="s">
        <v>598</v>
      </c>
      <c r="C100" s="576"/>
      <c r="D100" s="97">
        <v>0</v>
      </c>
      <c r="E100" s="246"/>
    </row>
    <row r="101" spans="1:5" ht="24.6" thickBot="1">
      <c r="A101" s="199" t="s">
        <v>633</v>
      </c>
      <c r="B101" s="508" t="s">
        <v>532</v>
      </c>
      <c r="C101" s="509"/>
      <c r="D101" s="126"/>
      <c r="E101" s="246"/>
    </row>
    <row r="102" spans="1:5" ht="15" thickBot="1">
      <c r="A102" s="199" t="s">
        <v>387</v>
      </c>
      <c r="B102" s="510"/>
      <c r="C102" s="511"/>
      <c r="D102" s="179">
        <f>D66+D67+D101+D99</f>
        <v>399376.6</v>
      </c>
    </row>
    <row r="103" spans="1:5">
      <c r="D103" s="17" t="s">
        <v>709</v>
      </c>
    </row>
    <row r="104" spans="1:5">
      <c r="D104" s="17" t="s">
        <v>363</v>
      </c>
    </row>
    <row r="105" spans="1:5">
      <c r="D105" s="17" t="s">
        <v>752</v>
      </c>
    </row>
    <row r="106" spans="1:5" ht="28.2" customHeight="1" thickBot="1">
      <c r="A106" s="525" t="s">
        <v>911</v>
      </c>
      <c r="B106" s="525"/>
      <c r="C106" s="525"/>
      <c r="D106" s="203" t="s">
        <v>388</v>
      </c>
    </row>
    <row r="107" spans="1:5" ht="15" thickBot="1">
      <c r="A107" s="22" t="s">
        <v>364</v>
      </c>
      <c r="B107" s="510" t="s">
        <v>365</v>
      </c>
      <c r="C107" s="511"/>
      <c r="D107" s="22">
        <v>2022</v>
      </c>
      <c r="E107" s="22">
        <v>2023</v>
      </c>
    </row>
    <row r="108" spans="1:5" ht="15" thickBot="1">
      <c r="A108" s="188" t="s">
        <v>367</v>
      </c>
      <c r="B108" s="516" t="s">
        <v>322</v>
      </c>
      <c r="C108" s="524"/>
      <c r="D108" s="94">
        <f>D109+D121+D125+D115</f>
        <v>48027.7</v>
      </c>
      <c r="E108" s="94">
        <f>E109+E121+E125+E115</f>
        <v>48027.7</v>
      </c>
    </row>
    <row r="109" spans="1:5" ht="15" thickBot="1">
      <c r="A109" s="188" t="s">
        <v>368</v>
      </c>
      <c r="B109" s="516" t="s">
        <v>323</v>
      </c>
      <c r="C109" s="524"/>
      <c r="D109" s="94">
        <f>D110</f>
        <v>46000</v>
      </c>
      <c r="E109" s="94">
        <f>E110</f>
        <v>46000</v>
      </c>
    </row>
    <row r="110" spans="1:5" ht="15" thickBot="1">
      <c r="A110" s="189" t="s">
        <v>369</v>
      </c>
      <c r="B110" s="515" t="s">
        <v>324</v>
      </c>
      <c r="C110" s="526"/>
      <c r="D110" s="93">
        <f>D111+D112+D113+D114</f>
        <v>46000</v>
      </c>
      <c r="E110" s="93">
        <f>E111+E112+E113+E114</f>
        <v>46000</v>
      </c>
    </row>
    <row r="111" spans="1:5" ht="36.6" thickBot="1">
      <c r="A111" s="190" t="s">
        <v>351</v>
      </c>
      <c r="B111" s="515" t="s">
        <v>342</v>
      </c>
      <c r="C111" s="526"/>
      <c r="D111" s="93">
        <v>44818</v>
      </c>
      <c r="E111" s="93">
        <v>44818</v>
      </c>
    </row>
    <row r="112" spans="1:5" ht="48.6" thickBot="1">
      <c r="A112" s="190" t="s">
        <v>352</v>
      </c>
      <c r="B112" s="515" t="s">
        <v>343</v>
      </c>
      <c r="C112" s="526"/>
      <c r="D112" s="93">
        <v>5</v>
      </c>
      <c r="E112" s="93">
        <v>5</v>
      </c>
    </row>
    <row r="113" spans="1:5" ht="24.6" thickBot="1">
      <c r="A113" s="189" t="s">
        <v>353</v>
      </c>
      <c r="B113" s="515" t="s">
        <v>178</v>
      </c>
      <c r="C113" s="526"/>
      <c r="D113" s="93">
        <v>27</v>
      </c>
      <c r="E113" s="93">
        <v>27</v>
      </c>
    </row>
    <row r="114" spans="1:5" ht="36.6" thickBot="1">
      <c r="A114" s="191" t="s">
        <v>507</v>
      </c>
      <c r="B114" s="515" t="s">
        <v>179</v>
      </c>
      <c r="C114" s="526"/>
      <c r="D114" s="93">
        <v>1150</v>
      </c>
      <c r="E114" s="93">
        <v>1150</v>
      </c>
    </row>
    <row r="115" spans="1:5" ht="15" thickBot="1">
      <c r="A115" s="188" t="s">
        <v>639</v>
      </c>
      <c r="B115" s="516" t="s">
        <v>640</v>
      </c>
      <c r="C115" s="517"/>
      <c r="D115" s="94">
        <f>D116</f>
        <v>302.7</v>
      </c>
      <c r="E115" s="94">
        <f>E116</f>
        <v>302.7</v>
      </c>
    </row>
    <row r="116" spans="1:5" ht="15" thickBot="1">
      <c r="A116" s="192" t="s">
        <v>641</v>
      </c>
      <c r="B116" s="516" t="s">
        <v>642</v>
      </c>
      <c r="C116" s="517"/>
      <c r="D116" s="94">
        <f>D117+D118+D119+D120</f>
        <v>302.7</v>
      </c>
      <c r="E116" s="94">
        <f>E117+E118+E119+E120</f>
        <v>302.7</v>
      </c>
    </row>
    <row r="117" spans="1:5" ht="36.6" thickBot="1">
      <c r="A117" s="193" t="s">
        <v>643</v>
      </c>
      <c r="B117" s="515" t="s">
        <v>644</v>
      </c>
      <c r="C117" s="514"/>
      <c r="D117" s="93">
        <v>139</v>
      </c>
      <c r="E117" s="93">
        <v>139</v>
      </c>
    </row>
    <row r="118" spans="1:5" ht="36.6" thickBot="1">
      <c r="A118" s="193" t="s">
        <v>645</v>
      </c>
      <c r="B118" s="515" t="s">
        <v>646</v>
      </c>
      <c r="C118" s="514"/>
      <c r="D118" s="93">
        <v>0.7</v>
      </c>
      <c r="E118" s="93">
        <v>0.7</v>
      </c>
    </row>
    <row r="119" spans="1:5" ht="36.6" thickBot="1">
      <c r="A119" s="193" t="s">
        <v>647</v>
      </c>
      <c r="B119" s="515" t="s">
        <v>648</v>
      </c>
      <c r="C119" s="514"/>
      <c r="D119" s="93">
        <v>182</v>
      </c>
      <c r="E119" s="93">
        <v>182</v>
      </c>
    </row>
    <row r="120" spans="1:5" ht="36.6" thickBot="1">
      <c r="A120" s="193" t="s">
        <v>649</v>
      </c>
      <c r="B120" s="515" t="s">
        <v>650</v>
      </c>
      <c r="C120" s="514"/>
      <c r="D120" s="93">
        <v>-19</v>
      </c>
      <c r="E120" s="93">
        <v>-19</v>
      </c>
    </row>
    <row r="121" spans="1:5" ht="15" thickBot="1">
      <c r="A121" s="188" t="s">
        <v>370</v>
      </c>
      <c r="B121" s="516" t="s">
        <v>325</v>
      </c>
      <c r="C121" s="524"/>
      <c r="D121" s="94">
        <f>D122</f>
        <v>780</v>
      </c>
      <c r="E121" s="94">
        <f>E122</f>
        <v>780</v>
      </c>
    </row>
    <row r="122" spans="1:5" ht="15" thickBot="1">
      <c r="A122" s="194" t="s">
        <v>344</v>
      </c>
      <c r="B122" s="516" t="s">
        <v>345</v>
      </c>
      <c r="C122" s="524"/>
      <c r="D122" s="94">
        <f>D123+D124</f>
        <v>780</v>
      </c>
      <c r="E122" s="94">
        <f>E123+E124</f>
        <v>780</v>
      </c>
    </row>
    <row r="123" spans="1:5" ht="15" thickBot="1">
      <c r="A123" s="189" t="s">
        <v>354</v>
      </c>
      <c r="B123" s="515" t="s">
        <v>346</v>
      </c>
      <c r="C123" s="523"/>
      <c r="D123" s="93">
        <v>480</v>
      </c>
      <c r="E123" s="93">
        <v>480</v>
      </c>
    </row>
    <row r="124" spans="1:5" ht="24.6" thickBot="1">
      <c r="A124" s="189" t="s">
        <v>506</v>
      </c>
      <c r="B124" s="515" t="s">
        <v>347</v>
      </c>
      <c r="C124" s="523"/>
      <c r="D124" s="93">
        <v>300</v>
      </c>
      <c r="E124" s="93">
        <v>300</v>
      </c>
    </row>
    <row r="125" spans="1:5" ht="15" thickBot="1">
      <c r="A125" s="188" t="s">
        <v>372</v>
      </c>
      <c r="B125" s="516" t="s">
        <v>327</v>
      </c>
      <c r="C125" s="517"/>
      <c r="D125" s="94">
        <f>D126+D128</f>
        <v>945</v>
      </c>
      <c r="E125" s="94">
        <f>E126+E128</f>
        <v>945</v>
      </c>
    </row>
    <row r="126" spans="1:5" ht="15" thickBot="1">
      <c r="A126" s="188" t="s">
        <v>505</v>
      </c>
      <c r="B126" s="516" t="s">
        <v>504</v>
      </c>
      <c r="C126" s="517"/>
      <c r="D126" s="94">
        <f>D127</f>
        <v>750</v>
      </c>
      <c r="E126" s="94">
        <f>E127</f>
        <v>750</v>
      </c>
    </row>
    <row r="127" spans="1:5" ht="24.6" thickBot="1">
      <c r="A127" s="189" t="s">
        <v>355</v>
      </c>
      <c r="B127" s="515" t="s">
        <v>502</v>
      </c>
      <c r="C127" s="514"/>
      <c r="D127" s="93">
        <v>750</v>
      </c>
      <c r="E127" s="93">
        <v>750</v>
      </c>
    </row>
    <row r="128" spans="1:5" ht="23.4" thickBot="1">
      <c r="A128" s="188" t="s">
        <v>356</v>
      </c>
      <c r="B128" s="516" t="s">
        <v>503</v>
      </c>
      <c r="C128" s="517"/>
      <c r="D128" s="94">
        <f>D129</f>
        <v>195</v>
      </c>
      <c r="E128" s="94">
        <f>E129</f>
        <v>195</v>
      </c>
    </row>
    <row r="129" spans="1:5" ht="24.6" thickBot="1">
      <c r="A129" s="189" t="s">
        <v>160</v>
      </c>
      <c r="B129" s="515" t="s">
        <v>638</v>
      </c>
      <c r="C129" s="514"/>
      <c r="D129" s="93">
        <v>195</v>
      </c>
      <c r="E129" s="93">
        <v>195</v>
      </c>
    </row>
    <row r="130" spans="1:5" ht="15" thickBot="1">
      <c r="A130" s="188" t="s">
        <v>373</v>
      </c>
      <c r="B130" s="516" t="s">
        <v>322</v>
      </c>
      <c r="C130" s="517"/>
      <c r="D130" s="179">
        <f>D131+D137+D143+D155+D164+D153</f>
        <v>6754.5</v>
      </c>
      <c r="E130" s="179">
        <f>E131+E137+E143+E155+E164+E153</f>
        <v>6754.5</v>
      </c>
    </row>
    <row r="131" spans="1:5" ht="23.4" thickBot="1">
      <c r="A131" s="195" t="s">
        <v>374</v>
      </c>
      <c r="B131" s="120" t="s">
        <v>318</v>
      </c>
      <c r="C131" s="121"/>
      <c r="D131" s="122">
        <f>D132</f>
        <v>1623</v>
      </c>
      <c r="E131" s="122">
        <f>E132</f>
        <v>1623</v>
      </c>
    </row>
    <row r="132" spans="1:5" ht="36.6" thickBot="1">
      <c r="A132" s="190" t="s">
        <v>357</v>
      </c>
      <c r="B132" s="515" t="s">
        <v>328</v>
      </c>
      <c r="C132" s="514"/>
      <c r="D132" s="93">
        <f>D133+D136</f>
        <v>1623</v>
      </c>
      <c r="E132" s="93">
        <f>E133+E136</f>
        <v>1623</v>
      </c>
    </row>
    <row r="133" spans="1:5" ht="24.6" thickBot="1">
      <c r="A133" s="189" t="s">
        <v>358</v>
      </c>
      <c r="B133" s="515" t="s">
        <v>329</v>
      </c>
      <c r="C133" s="514"/>
      <c r="D133" s="93">
        <f>D134+D135</f>
        <v>662</v>
      </c>
      <c r="E133" s="93">
        <f>E134+E135</f>
        <v>662</v>
      </c>
    </row>
    <row r="134" spans="1:5" ht="36.6" thickBot="1">
      <c r="A134" s="190" t="s">
        <v>501</v>
      </c>
      <c r="B134" s="515" t="s">
        <v>330</v>
      </c>
      <c r="C134" s="514"/>
      <c r="D134" s="93">
        <v>549</v>
      </c>
      <c r="E134" s="93">
        <v>549</v>
      </c>
    </row>
    <row r="135" spans="1:5" ht="36.6" thickBot="1">
      <c r="A135" s="190" t="s">
        <v>359</v>
      </c>
      <c r="B135" s="515" t="s">
        <v>348</v>
      </c>
      <c r="C135" s="514"/>
      <c r="D135" s="93">
        <v>113</v>
      </c>
      <c r="E135" s="93">
        <v>113</v>
      </c>
    </row>
    <row r="136" spans="1:5" ht="24.6" thickBot="1">
      <c r="A136" s="189" t="s">
        <v>360</v>
      </c>
      <c r="B136" s="515" t="s">
        <v>331</v>
      </c>
      <c r="C136" s="514"/>
      <c r="D136" s="93">
        <v>961</v>
      </c>
      <c r="E136" s="93">
        <v>961</v>
      </c>
    </row>
    <row r="137" spans="1:5" ht="15" thickBot="1">
      <c r="A137" s="192" t="s">
        <v>375</v>
      </c>
      <c r="B137" s="516" t="s">
        <v>332</v>
      </c>
      <c r="C137" s="517"/>
      <c r="D137" s="117">
        <f>D138</f>
        <v>62</v>
      </c>
      <c r="E137" s="117">
        <f>E138</f>
        <v>62</v>
      </c>
    </row>
    <row r="138" spans="1:5" ht="15" thickBot="1">
      <c r="A138" s="196" t="s">
        <v>376</v>
      </c>
      <c r="B138" s="515" t="s">
        <v>349</v>
      </c>
      <c r="C138" s="514"/>
      <c r="D138" s="94">
        <f>D139+D140+D141+D142</f>
        <v>62</v>
      </c>
      <c r="E138" s="94">
        <f>E139+E140+E141+E142</f>
        <v>62</v>
      </c>
    </row>
    <row r="139" spans="1:5" ht="15" thickBot="1">
      <c r="A139" s="197" t="s">
        <v>536</v>
      </c>
      <c r="B139" s="515" t="s">
        <v>493</v>
      </c>
      <c r="C139" s="514"/>
      <c r="D139" s="93">
        <v>51</v>
      </c>
      <c r="E139" s="93">
        <v>51</v>
      </c>
    </row>
    <row r="140" spans="1:5" ht="15" thickBot="1">
      <c r="A140" s="197" t="s">
        <v>497</v>
      </c>
      <c r="B140" s="515" t="s">
        <v>494</v>
      </c>
      <c r="C140" s="514"/>
      <c r="D140" s="93">
        <v>2</v>
      </c>
      <c r="E140" s="93">
        <v>2</v>
      </c>
    </row>
    <row r="141" spans="1:5" ht="15" thickBot="1">
      <c r="A141" s="197" t="s">
        <v>498</v>
      </c>
      <c r="B141" s="515" t="s">
        <v>495</v>
      </c>
      <c r="C141" s="514"/>
      <c r="D141" s="93">
        <v>9</v>
      </c>
      <c r="E141" s="93">
        <v>9</v>
      </c>
    </row>
    <row r="142" spans="1:5" ht="15" thickBot="1">
      <c r="A142" s="197" t="s">
        <v>455</v>
      </c>
      <c r="B142" s="515" t="s">
        <v>496</v>
      </c>
      <c r="C142" s="514"/>
      <c r="D142" s="93">
        <v>0</v>
      </c>
      <c r="E142" s="93">
        <v>0</v>
      </c>
    </row>
    <row r="143" spans="1:5" ht="15" thickBot="1">
      <c r="A143" s="188" t="s">
        <v>695</v>
      </c>
      <c r="B143" s="516" t="s">
        <v>333</v>
      </c>
      <c r="C143" s="517"/>
      <c r="D143" s="118">
        <f>D144+D149</f>
        <v>4810.5</v>
      </c>
      <c r="E143" s="118">
        <f>E144+E149</f>
        <v>4810.5</v>
      </c>
    </row>
    <row r="144" spans="1:5" ht="15" thickBot="1">
      <c r="A144" s="188" t="s">
        <v>492</v>
      </c>
      <c r="B144" s="516" t="s">
        <v>491</v>
      </c>
      <c r="C144" s="517"/>
      <c r="D144" s="118">
        <f>D145+D146+D147+D148</f>
        <v>4810.5</v>
      </c>
      <c r="E144" s="118">
        <f>E145+E146+E147+E148</f>
        <v>4810.5</v>
      </c>
    </row>
    <row r="145" spans="1:5" ht="15" thickBot="1">
      <c r="A145" s="189" t="s">
        <v>161</v>
      </c>
      <c r="B145" s="515" t="s">
        <v>334</v>
      </c>
      <c r="C145" s="514"/>
      <c r="D145" s="93">
        <v>2972.5</v>
      </c>
      <c r="E145" s="93">
        <v>2972.5</v>
      </c>
    </row>
    <row r="146" spans="1:5" ht="15" thickBot="1">
      <c r="A146" s="189" t="s">
        <v>161</v>
      </c>
      <c r="B146" s="515" t="s">
        <v>335</v>
      </c>
      <c r="C146" s="514"/>
      <c r="D146" s="93">
        <v>0</v>
      </c>
      <c r="E146" s="93">
        <v>0</v>
      </c>
    </row>
    <row r="147" spans="1:5" ht="15" thickBot="1">
      <c r="A147" s="189" t="s">
        <v>161</v>
      </c>
      <c r="B147" s="515" t="s">
        <v>336</v>
      </c>
      <c r="C147" s="514"/>
      <c r="D147" s="93">
        <v>1000</v>
      </c>
      <c r="E147" s="93">
        <v>1000</v>
      </c>
    </row>
    <row r="148" spans="1:5" ht="15" thickBot="1">
      <c r="A148" s="189" t="s">
        <v>161</v>
      </c>
      <c r="B148" s="515" t="s">
        <v>337</v>
      </c>
      <c r="C148" s="514"/>
      <c r="D148" s="293">
        <f>594+244</f>
        <v>838</v>
      </c>
      <c r="E148" s="293">
        <f>594+244</f>
        <v>838</v>
      </c>
    </row>
    <row r="149" spans="1:5" ht="15" thickBot="1">
      <c r="A149" s="198" t="s">
        <v>637</v>
      </c>
      <c r="B149" s="516" t="s">
        <v>636</v>
      </c>
      <c r="C149" s="517"/>
      <c r="D149" s="94">
        <f>D150+D152+D151</f>
        <v>0</v>
      </c>
      <c r="E149" s="94">
        <f>E150+E152+E151</f>
        <v>0</v>
      </c>
    </row>
    <row r="150" spans="1:5" ht="15" thickBot="1">
      <c r="A150" s="189" t="s">
        <v>634</v>
      </c>
      <c r="B150" s="515" t="s">
        <v>635</v>
      </c>
      <c r="C150" s="514"/>
      <c r="D150" s="93">
        <v>0</v>
      </c>
      <c r="E150" s="93">
        <v>0</v>
      </c>
    </row>
    <row r="151" spans="1:5" ht="15" thickBot="1">
      <c r="A151" s="189" t="s">
        <v>634</v>
      </c>
      <c r="B151" s="515" t="s">
        <v>698</v>
      </c>
      <c r="C151" s="514"/>
      <c r="D151" s="93">
        <v>0</v>
      </c>
      <c r="E151" s="93">
        <v>0</v>
      </c>
    </row>
    <row r="152" spans="1:5" ht="15" thickBot="1">
      <c r="A152" s="189" t="s">
        <v>634</v>
      </c>
      <c r="B152" s="515" t="s">
        <v>662</v>
      </c>
      <c r="C152" s="514"/>
      <c r="D152" s="93">
        <v>0</v>
      </c>
      <c r="E152" s="93">
        <v>0</v>
      </c>
    </row>
    <row r="153" spans="1:5" ht="15" thickBot="1">
      <c r="A153" s="188" t="s">
        <v>500</v>
      </c>
      <c r="B153" s="516" t="s">
        <v>499</v>
      </c>
      <c r="C153" s="517"/>
      <c r="D153" s="94">
        <f>D154</f>
        <v>100</v>
      </c>
      <c r="E153" s="94">
        <f>E154</f>
        <v>100</v>
      </c>
    </row>
    <row r="154" spans="1:5" ht="36.6" thickBot="1">
      <c r="A154" s="352" t="s">
        <v>839</v>
      </c>
      <c r="B154" s="515" t="s">
        <v>315</v>
      </c>
      <c r="C154" s="514"/>
      <c r="D154" s="93">
        <v>100</v>
      </c>
      <c r="E154" s="93">
        <v>100</v>
      </c>
    </row>
    <row r="155" spans="1:5" ht="15" thickBot="1">
      <c r="A155" s="353" t="s">
        <v>377</v>
      </c>
      <c r="B155" s="519" t="s">
        <v>338</v>
      </c>
      <c r="C155" s="520"/>
      <c r="D155" s="292">
        <f>SUM(D159:D163)</f>
        <v>159</v>
      </c>
      <c r="E155" s="292">
        <f>SUM(E159:E163)</f>
        <v>159</v>
      </c>
    </row>
    <row r="156" spans="1:5" ht="37.200000000000003" thickBot="1">
      <c r="A156" s="200" t="s">
        <v>870</v>
      </c>
      <c r="B156" s="521" t="s">
        <v>865</v>
      </c>
      <c r="C156" s="522"/>
      <c r="D156" s="279">
        <v>18</v>
      </c>
      <c r="E156" s="279">
        <v>18</v>
      </c>
    </row>
    <row r="157" spans="1:5" ht="37.200000000000003" thickBot="1">
      <c r="A157" s="200" t="s">
        <v>871</v>
      </c>
      <c r="B157" s="521" t="s">
        <v>866</v>
      </c>
      <c r="C157" s="522"/>
      <c r="D157" s="279">
        <v>13</v>
      </c>
      <c r="E157" s="279">
        <v>13</v>
      </c>
    </row>
    <row r="158" spans="1:5" ht="48.6" thickBot="1">
      <c r="A158" s="354" t="s">
        <v>874</v>
      </c>
      <c r="B158" s="505" t="s">
        <v>875</v>
      </c>
      <c r="C158" s="514"/>
      <c r="D158" s="355">
        <v>1</v>
      </c>
      <c r="E158" s="355">
        <v>1</v>
      </c>
    </row>
    <row r="159" spans="1:5" ht="42" customHeight="1" thickBot="1">
      <c r="A159" s="354" t="s">
        <v>869</v>
      </c>
      <c r="B159" s="521" t="s">
        <v>867</v>
      </c>
      <c r="C159" s="522"/>
      <c r="D159" s="279">
        <v>1</v>
      </c>
      <c r="E159" s="279">
        <v>1</v>
      </c>
    </row>
    <row r="160" spans="1:5" ht="48.6" thickBot="1">
      <c r="A160" s="354" t="s">
        <v>868</v>
      </c>
      <c r="B160" s="505" t="s">
        <v>863</v>
      </c>
      <c r="C160" s="514"/>
      <c r="D160" s="355">
        <v>2</v>
      </c>
      <c r="E160" s="355">
        <v>2</v>
      </c>
    </row>
    <row r="161" spans="1:5" ht="37.200000000000003" thickBot="1">
      <c r="A161" s="128" t="s">
        <v>872</v>
      </c>
      <c r="B161" s="505" t="s">
        <v>864</v>
      </c>
      <c r="C161" s="514"/>
      <c r="D161" s="93">
        <v>5</v>
      </c>
      <c r="E161" s="93">
        <v>5</v>
      </c>
    </row>
    <row r="162" spans="1:5" ht="36.6" thickBot="1">
      <c r="A162" s="128" t="s">
        <v>873</v>
      </c>
      <c r="B162" s="505" t="s">
        <v>862</v>
      </c>
      <c r="C162" s="514"/>
      <c r="D162" s="93">
        <v>29</v>
      </c>
      <c r="E162" s="93">
        <v>29</v>
      </c>
    </row>
    <row r="163" spans="1:5" ht="36.6" thickBot="1">
      <c r="A163" s="128" t="s">
        <v>716</v>
      </c>
      <c r="B163" s="505" t="s">
        <v>673</v>
      </c>
      <c r="C163" s="514"/>
      <c r="D163" s="93">
        <f>73+49</f>
        <v>122</v>
      </c>
      <c r="E163" s="93">
        <v>122</v>
      </c>
    </row>
    <row r="164" spans="1:5" ht="15" thickBot="1">
      <c r="A164" s="188" t="s">
        <v>378</v>
      </c>
      <c r="B164" s="515" t="s">
        <v>350</v>
      </c>
      <c r="C164" s="514"/>
      <c r="D164" s="94">
        <v>0</v>
      </c>
      <c r="E164" s="94">
        <v>0</v>
      </c>
    </row>
    <row r="165" spans="1:5" ht="15" thickBot="1">
      <c r="A165" s="199" t="s">
        <v>379</v>
      </c>
      <c r="B165" s="516" t="s">
        <v>322</v>
      </c>
      <c r="C165" s="517"/>
      <c r="D165" s="124">
        <f>D108+D130</f>
        <v>54782.2</v>
      </c>
      <c r="E165" s="124">
        <f>E108+E130</f>
        <v>54782.2</v>
      </c>
    </row>
    <row r="166" spans="1:5" ht="15" thickBot="1">
      <c r="A166" s="199" t="s">
        <v>386</v>
      </c>
      <c r="B166" s="512" t="s">
        <v>631</v>
      </c>
      <c r="C166" s="518"/>
      <c r="D166" s="127">
        <f>SUM(D167:D196)</f>
        <v>328816</v>
      </c>
      <c r="E166" s="127">
        <f>SUM(E167:E196)</f>
        <v>328183.5</v>
      </c>
    </row>
    <row r="167" spans="1:5" ht="25.2" thickBot="1">
      <c r="A167" s="128" t="s">
        <v>517</v>
      </c>
      <c r="B167" s="505" t="s">
        <v>518</v>
      </c>
      <c r="C167" s="507"/>
      <c r="D167" s="95">
        <v>133189.4</v>
      </c>
      <c r="E167" s="95">
        <v>137475.20000000001</v>
      </c>
    </row>
    <row r="168" spans="1:5" ht="15" thickBot="1">
      <c r="A168" s="128" t="s">
        <v>171</v>
      </c>
      <c r="B168" s="505" t="s">
        <v>529</v>
      </c>
      <c r="C168" s="507"/>
      <c r="D168" s="95"/>
      <c r="E168" s="95"/>
    </row>
    <row r="169" spans="1:5" ht="15" thickBot="1">
      <c r="A169" s="128" t="s">
        <v>677</v>
      </c>
      <c r="B169" s="505" t="s">
        <v>528</v>
      </c>
      <c r="C169" s="507"/>
      <c r="D169" s="95">
        <v>15.7</v>
      </c>
      <c r="E169" s="95">
        <v>15.5</v>
      </c>
    </row>
    <row r="170" spans="1:5" ht="36.6" thickBot="1">
      <c r="A170" s="128" t="s">
        <v>172</v>
      </c>
      <c r="B170" s="505" t="s">
        <v>519</v>
      </c>
      <c r="C170" s="507"/>
      <c r="D170" s="95">
        <v>4776.8</v>
      </c>
      <c r="E170" s="95">
        <v>4777.6000000000004</v>
      </c>
    </row>
    <row r="171" spans="1:5" ht="25.2" thickBot="1">
      <c r="A171" s="128" t="s">
        <v>165</v>
      </c>
      <c r="B171" s="505" t="s">
        <v>519</v>
      </c>
      <c r="C171" s="507"/>
      <c r="D171" s="95">
        <v>198.9</v>
      </c>
      <c r="E171" s="95">
        <v>203.1</v>
      </c>
    </row>
    <row r="172" spans="1:5" ht="48.6" thickBot="1">
      <c r="A172" s="200" t="s">
        <v>173</v>
      </c>
      <c r="B172" s="505" t="s">
        <v>527</v>
      </c>
      <c r="C172" s="507"/>
      <c r="D172" s="95">
        <v>228.2</v>
      </c>
      <c r="E172" s="95">
        <v>221.6</v>
      </c>
    </row>
    <row r="173" spans="1:5" ht="60.6" thickBot="1">
      <c r="A173" s="128" t="s">
        <v>651</v>
      </c>
      <c r="B173" s="505" t="s">
        <v>520</v>
      </c>
      <c r="C173" s="507"/>
      <c r="D173" s="95">
        <v>32442.2</v>
      </c>
      <c r="E173" s="95">
        <v>32442.2</v>
      </c>
    </row>
    <row r="174" spans="1:5" ht="15" thickBot="1">
      <c r="A174" s="103" t="s">
        <v>385</v>
      </c>
      <c r="B174" s="505" t="s">
        <v>519</v>
      </c>
      <c r="C174" s="507"/>
      <c r="D174" s="95">
        <v>1002.9</v>
      </c>
      <c r="E174" s="95">
        <v>1002.9</v>
      </c>
    </row>
    <row r="175" spans="1:5" ht="25.2" thickBot="1">
      <c r="A175" s="128" t="s">
        <v>508</v>
      </c>
      <c r="B175" s="505" t="s">
        <v>524</v>
      </c>
      <c r="C175" s="507"/>
      <c r="D175" s="95">
        <v>2760.3</v>
      </c>
      <c r="E175" s="95">
        <v>2760.3</v>
      </c>
    </row>
    <row r="176" spans="1:5" ht="15" thickBot="1">
      <c r="A176" s="128" t="s">
        <v>174</v>
      </c>
      <c r="B176" s="505" t="s">
        <v>524</v>
      </c>
      <c r="C176" s="507"/>
      <c r="D176" s="95">
        <v>1129.0999999999999</v>
      </c>
      <c r="E176" s="95">
        <v>1129.0999999999999</v>
      </c>
    </row>
    <row r="177" spans="1:5" ht="25.2" thickBot="1">
      <c r="A177" s="128" t="s">
        <v>175</v>
      </c>
      <c r="B177" s="505" t="s">
        <v>524</v>
      </c>
      <c r="C177" s="507"/>
      <c r="D177" s="95">
        <v>1127.9000000000001</v>
      </c>
      <c r="E177" s="95">
        <v>1127.9000000000001</v>
      </c>
    </row>
    <row r="178" spans="1:5" ht="25.2" thickBot="1">
      <c r="A178" s="128" t="s">
        <v>509</v>
      </c>
      <c r="B178" s="505" t="s">
        <v>524</v>
      </c>
      <c r="C178" s="506"/>
      <c r="D178" s="95">
        <v>120</v>
      </c>
      <c r="E178" s="95">
        <v>120</v>
      </c>
    </row>
    <row r="179" spans="1:5" ht="25.2" thickBot="1">
      <c r="A179" s="128" t="s">
        <v>176</v>
      </c>
      <c r="B179" s="505" t="s">
        <v>524</v>
      </c>
      <c r="C179" s="506"/>
      <c r="D179" s="95">
        <v>1125.5</v>
      </c>
      <c r="E179" s="95">
        <v>1125.5</v>
      </c>
    </row>
    <row r="180" spans="1:5" ht="36.6" thickBot="1">
      <c r="A180" s="128" t="s">
        <v>861</v>
      </c>
      <c r="B180" s="505" t="s">
        <v>524</v>
      </c>
      <c r="C180" s="506"/>
      <c r="D180" s="95">
        <v>126</v>
      </c>
      <c r="E180" s="95">
        <v>126</v>
      </c>
    </row>
    <row r="181" spans="1:5" ht="36.6" thickBot="1">
      <c r="A181" s="128" t="s">
        <v>510</v>
      </c>
      <c r="B181" s="505" t="s">
        <v>524</v>
      </c>
      <c r="C181" s="506"/>
      <c r="D181" s="95">
        <v>0.7</v>
      </c>
      <c r="E181" s="95">
        <v>0.7</v>
      </c>
    </row>
    <row r="182" spans="1:5" ht="15" thickBot="1">
      <c r="A182" s="128" t="s">
        <v>487</v>
      </c>
      <c r="B182" s="505" t="s">
        <v>524</v>
      </c>
      <c r="C182" s="506"/>
      <c r="D182" s="95">
        <v>11.6</v>
      </c>
      <c r="E182" s="95">
        <v>11.6</v>
      </c>
    </row>
    <row r="183" spans="1:5" ht="25.2" thickBot="1">
      <c r="A183" s="128" t="s">
        <v>180</v>
      </c>
      <c r="B183" s="505" t="s">
        <v>521</v>
      </c>
      <c r="C183" s="506"/>
      <c r="D183" s="96">
        <v>44665.599999999999</v>
      </c>
      <c r="E183" s="96">
        <v>39702.699999999997</v>
      </c>
    </row>
    <row r="184" spans="1:5" ht="36.6" thickBot="1">
      <c r="A184" s="200" t="s">
        <v>181</v>
      </c>
      <c r="B184" s="505" t="s">
        <v>521</v>
      </c>
      <c r="C184" s="506"/>
      <c r="D184" s="123">
        <v>83056.2</v>
      </c>
      <c r="E184" s="123">
        <v>73827.8</v>
      </c>
    </row>
    <row r="185" spans="1:5" ht="25.2" thickBot="1">
      <c r="A185" s="128" t="s">
        <v>525</v>
      </c>
      <c r="B185" s="505" t="s">
        <v>523</v>
      </c>
      <c r="C185" s="506"/>
      <c r="D185" s="96">
        <v>1437.6</v>
      </c>
      <c r="E185" s="96">
        <v>1437.6</v>
      </c>
    </row>
    <row r="186" spans="1:5" ht="25.2" thickBot="1">
      <c r="A186" s="128" t="s">
        <v>526</v>
      </c>
      <c r="B186" s="505" t="s">
        <v>522</v>
      </c>
      <c r="C186" s="506"/>
      <c r="D186" s="96">
        <v>11615.7</v>
      </c>
      <c r="E186" s="96">
        <v>11615.7</v>
      </c>
    </row>
    <row r="187" spans="1:5" ht="25.2" thickBot="1">
      <c r="A187" s="128" t="s">
        <v>676</v>
      </c>
      <c r="B187" s="505" t="s">
        <v>530</v>
      </c>
      <c r="C187" s="506"/>
      <c r="D187" s="96">
        <v>42.7</v>
      </c>
      <c r="E187" s="96">
        <v>1.2</v>
      </c>
    </row>
    <row r="188" spans="1:5" ht="25.2" thickBot="1">
      <c r="A188" s="128" t="s">
        <v>950</v>
      </c>
      <c r="B188" s="505" t="s">
        <v>523</v>
      </c>
      <c r="C188" s="506"/>
      <c r="D188" s="245">
        <v>11.6</v>
      </c>
      <c r="E188" s="245">
        <v>11.6</v>
      </c>
    </row>
    <row r="189" spans="1:5" ht="36.6" thickBot="1">
      <c r="A189" s="200" t="s">
        <v>678</v>
      </c>
      <c r="B189" s="505" t="s">
        <v>527</v>
      </c>
      <c r="C189" s="507"/>
      <c r="D189" s="97">
        <v>659</v>
      </c>
      <c r="E189" s="97">
        <v>647.6</v>
      </c>
    </row>
    <row r="190" spans="1:5" ht="25.2" thickBot="1">
      <c r="A190" s="200" t="s">
        <v>860</v>
      </c>
      <c r="B190" s="505" t="s">
        <v>527</v>
      </c>
      <c r="C190" s="507"/>
      <c r="D190" s="97">
        <v>0</v>
      </c>
      <c r="E190" s="97">
        <v>2375</v>
      </c>
    </row>
    <row r="191" spans="1:5" ht="25.2" thickBot="1">
      <c r="A191" s="200" t="s">
        <v>949</v>
      </c>
      <c r="B191" s="505" t="s">
        <v>527</v>
      </c>
      <c r="C191" s="507"/>
      <c r="D191" s="244">
        <v>443.7</v>
      </c>
      <c r="E191" s="244">
        <v>423.7</v>
      </c>
    </row>
    <row r="192" spans="1:5" ht="25.2" thickBot="1">
      <c r="A192" s="128" t="s">
        <v>380</v>
      </c>
      <c r="B192" s="505" t="s">
        <v>520</v>
      </c>
      <c r="C192" s="507"/>
      <c r="D192" s="97">
        <v>5530.2</v>
      </c>
      <c r="E192" s="244">
        <v>4184</v>
      </c>
    </row>
    <row r="193" spans="1:5" ht="25.2" thickBot="1">
      <c r="A193" s="128" t="s">
        <v>859</v>
      </c>
      <c r="B193" s="505" t="s">
        <v>519</v>
      </c>
      <c r="C193" s="507"/>
      <c r="D193" s="97">
        <v>0</v>
      </c>
      <c r="E193" s="97">
        <v>8318.9</v>
      </c>
    </row>
    <row r="194" spans="1:5" ht="36.6" thickBot="1">
      <c r="A194" s="200" t="s">
        <v>742</v>
      </c>
      <c r="B194" s="505" t="s">
        <v>750</v>
      </c>
      <c r="C194" s="507"/>
      <c r="D194" s="244">
        <v>3098.5</v>
      </c>
      <c r="E194" s="244">
        <v>3098.5</v>
      </c>
    </row>
    <row r="195" spans="1:5" ht="36.6" thickBot="1">
      <c r="A195" s="200" t="s">
        <v>876</v>
      </c>
      <c r="B195" s="505" t="s">
        <v>877</v>
      </c>
      <c r="C195" s="507"/>
      <c r="D195" s="244">
        <v>0</v>
      </c>
      <c r="E195" s="244">
        <v>0</v>
      </c>
    </row>
    <row r="196" spans="1:5" ht="15" thickBot="1">
      <c r="A196" s="199" t="s">
        <v>531</v>
      </c>
      <c r="B196" s="512" t="s">
        <v>535</v>
      </c>
      <c r="C196" s="513"/>
      <c r="D196" s="125">
        <f>D197</f>
        <v>0</v>
      </c>
      <c r="E196" s="125">
        <f>E197</f>
        <v>0</v>
      </c>
    </row>
    <row r="197" spans="1:5" ht="25.2" thickBot="1">
      <c r="A197" s="207" t="s">
        <v>533</v>
      </c>
      <c r="B197" s="572" t="s">
        <v>534</v>
      </c>
      <c r="C197" s="573"/>
      <c r="D197" s="273"/>
      <c r="E197" s="273"/>
    </row>
    <row r="198" spans="1:5" ht="15" thickBot="1">
      <c r="A198" s="577" t="s">
        <v>632</v>
      </c>
      <c r="B198" s="512" t="s">
        <v>599</v>
      </c>
      <c r="C198" s="513"/>
      <c r="D198" s="579">
        <f>D199</f>
        <v>0</v>
      </c>
      <c r="E198" s="578">
        <f>E199</f>
        <v>0</v>
      </c>
    </row>
    <row r="199" spans="1:5" ht="25.2" thickBot="1">
      <c r="A199" s="574" t="s">
        <v>597</v>
      </c>
      <c r="B199" s="575" t="s">
        <v>598</v>
      </c>
      <c r="C199" s="576"/>
      <c r="D199" s="97">
        <v>0</v>
      </c>
      <c r="E199" s="97">
        <v>0</v>
      </c>
    </row>
    <row r="200" spans="1:5" ht="24.6" thickBot="1">
      <c r="A200" s="199" t="s">
        <v>633</v>
      </c>
      <c r="B200" s="508" t="s">
        <v>532</v>
      </c>
      <c r="C200" s="509"/>
      <c r="D200" s="126"/>
      <c r="E200" s="126"/>
    </row>
    <row r="201" spans="1:5" ht="15" thickBot="1">
      <c r="A201" s="199" t="s">
        <v>387</v>
      </c>
      <c r="B201" s="510"/>
      <c r="C201" s="511"/>
      <c r="D201" s="179">
        <f>D165+D166+D200+D198</f>
        <v>383598.2</v>
      </c>
      <c r="E201" s="179">
        <f>E165+E166+E200+E198</f>
        <v>382965.7</v>
      </c>
    </row>
  </sheetData>
  <mergeCells count="193">
    <mergeCell ref="B56:C56"/>
    <mergeCell ref="B58:C58"/>
    <mergeCell ref="B57:C57"/>
    <mergeCell ref="B59:C59"/>
    <mergeCell ref="B64:C64"/>
    <mergeCell ref="B27:C27"/>
    <mergeCell ref="B30:C30"/>
    <mergeCell ref="B28:C28"/>
    <mergeCell ref="B39:C39"/>
    <mergeCell ref="B38:C38"/>
    <mergeCell ref="B41:C41"/>
    <mergeCell ref="B37:C37"/>
    <mergeCell ref="B54:C54"/>
    <mergeCell ref="B55:C55"/>
    <mergeCell ref="B42:C42"/>
    <mergeCell ref="B47:C47"/>
    <mergeCell ref="B43:C43"/>
    <mergeCell ref="B45:C45"/>
    <mergeCell ref="B51:C51"/>
    <mergeCell ref="B6:C6"/>
    <mergeCell ref="B22:C22"/>
    <mergeCell ref="B7:C7"/>
    <mergeCell ref="B8:C8"/>
    <mergeCell ref="B10:C10"/>
    <mergeCell ref="B9:C9"/>
    <mergeCell ref="B11:C11"/>
    <mergeCell ref="B18:C18"/>
    <mergeCell ref="B13:C13"/>
    <mergeCell ref="B12:C12"/>
    <mergeCell ref="B19:C19"/>
    <mergeCell ref="B20:C20"/>
    <mergeCell ref="B21:C21"/>
    <mergeCell ref="A4:C4"/>
    <mergeCell ref="B40:C40"/>
    <mergeCell ref="B36:C36"/>
    <mergeCell ref="B53:C53"/>
    <mergeCell ref="B46:C46"/>
    <mergeCell ref="B14:C14"/>
    <mergeCell ref="B15:C15"/>
    <mergeCell ref="B16:C16"/>
    <mergeCell ref="B17:C17"/>
    <mergeCell ref="B5:C5"/>
    <mergeCell ref="B48:C48"/>
    <mergeCell ref="B49:C49"/>
    <mergeCell ref="B50:C50"/>
    <mergeCell ref="B52:C52"/>
    <mergeCell ref="B33:C33"/>
    <mergeCell ref="B35:C35"/>
    <mergeCell ref="B24:C24"/>
    <mergeCell ref="B29:C29"/>
    <mergeCell ref="B25:C25"/>
    <mergeCell ref="B32:C32"/>
    <mergeCell ref="B23:C23"/>
    <mergeCell ref="B26:C26"/>
    <mergeCell ref="B44:C44"/>
    <mergeCell ref="B34:C34"/>
    <mergeCell ref="B68:C68"/>
    <mergeCell ref="B67:C67"/>
    <mergeCell ref="B60:C60"/>
    <mergeCell ref="B62:C62"/>
    <mergeCell ref="B69:C69"/>
    <mergeCell ref="B61:C61"/>
    <mergeCell ref="B99:C99"/>
    <mergeCell ref="B98:C98"/>
    <mergeCell ref="B74:C74"/>
    <mergeCell ref="B75:C75"/>
    <mergeCell ref="B95:C95"/>
    <mergeCell ref="B76:C76"/>
    <mergeCell ref="B77:C77"/>
    <mergeCell ref="B89:C89"/>
    <mergeCell ref="B85:C85"/>
    <mergeCell ref="B78:C78"/>
    <mergeCell ref="B72:C72"/>
    <mergeCell ref="B73:C73"/>
    <mergeCell ref="B71:C71"/>
    <mergeCell ref="B65:C65"/>
    <mergeCell ref="B70:C70"/>
    <mergeCell ref="B66:C66"/>
    <mergeCell ref="B63:C63"/>
    <mergeCell ref="B96:C96"/>
    <mergeCell ref="B101:C101"/>
    <mergeCell ref="B102:C102"/>
    <mergeCell ref="B79:C79"/>
    <mergeCell ref="B81:C81"/>
    <mergeCell ref="B88:C88"/>
    <mergeCell ref="B87:C87"/>
    <mergeCell ref="B97:C97"/>
    <mergeCell ref="B86:C86"/>
    <mergeCell ref="B82:C82"/>
    <mergeCell ref="B80:C80"/>
    <mergeCell ref="B94:C94"/>
    <mergeCell ref="B91:C91"/>
    <mergeCell ref="B93:C93"/>
    <mergeCell ref="B83:C83"/>
    <mergeCell ref="B84:C84"/>
    <mergeCell ref="B90:C90"/>
    <mergeCell ref="B92:C92"/>
    <mergeCell ref="B100:C100"/>
    <mergeCell ref="A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63:C163"/>
    <mergeCell ref="B162:C162"/>
    <mergeCell ref="B164:C164"/>
    <mergeCell ref="B165:C165"/>
    <mergeCell ref="B166:C166"/>
    <mergeCell ref="B167:C167"/>
    <mergeCell ref="B168:C168"/>
    <mergeCell ref="B169:C169"/>
    <mergeCell ref="B152:C152"/>
    <mergeCell ref="B153:C153"/>
    <mergeCell ref="B154:C154"/>
    <mergeCell ref="B155:C155"/>
    <mergeCell ref="B159:C159"/>
    <mergeCell ref="B157:C157"/>
    <mergeCell ref="B161:C161"/>
    <mergeCell ref="B160:C160"/>
    <mergeCell ref="B158:C158"/>
    <mergeCell ref="B156:C156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9:C199"/>
    <mergeCell ref="B200:C200"/>
    <mergeCell ref="B201:C201"/>
    <mergeCell ref="B192:C192"/>
    <mergeCell ref="B193:C193"/>
    <mergeCell ref="B194:C194"/>
    <mergeCell ref="B195:C195"/>
    <mergeCell ref="B196:C196"/>
    <mergeCell ref="B197:C197"/>
    <mergeCell ref="B198:C198"/>
  </mergeCells>
  <phoneticPr fontId="9" type="noConversion"/>
  <pageMargins left="0.70866141732283472" right="0.15748031496062992" top="0.35433070866141736" bottom="0.15748031496062992" header="0.31496062992125984" footer="0.15748031496062992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>
      <selection activeCell="B22" sqref="B22"/>
    </sheetView>
  </sheetViews>
  <sheetFormatPr defaultRowHeight="14.4"/>
  <cols>
    <col min="1" max="1" width="45.6640625" customWidth="1"/>
    <col min="2" max="2" width="26.44140625" customWidth="1"/>
    <col min="3" max="3" width="13" customWidth="1"/>
  </cols>
  <sheetData>
    <row r="1" spans="1:3">
      <c r="C1" s="104" t="s">
        <v>912</v>
      </c>
    </row>
    <row r="2" spans="1:3">
      <c r="C2" s="104" t="s">
        <v>363</v>
      </c>
    </row>
    <row r="3" spans="1:3">
      <c r="C3" s="104" t="str">
        <f>'пр.1, 2'!D3</f>
        <v>проект</v>
      </c>
    </row>
    <row r="4" spans="1:3" ht="15.6">
      <c r="B4" s="381"/>
    </row>
    <row r="5" spans="1:3" ht="15.6">
      <c r="A5" s="561" t="s">
        <v>913</v>
      </c>
      <c r="B5" s="561"/>
      <c r="C5" s="561"/>
    </row>
    <row r="6" spans="1:3" ht="15.6">
      <c r="A6" s="561" t="s">
        <v>930</v>
      </c>
      <c r="B6" s="561"/>
      <c r="C6" s="561"/>
    </row>
    <row r="7" spans="1:3" ht="15" thickBot="1"/>
    <row r="8" spans="1:3" ht="24.6" thickBot="1">
      <c r="A8" s="558" t="s">
        <v>914</v>
      </c>
      <c r="B8" s="558" t="s">
        <v>915</v>
      </c>
      <c r="C8" s="385" t="s">
        <v>916</v>
      </c>
    </row>
    <row r="9" spans="1:3" ht="36.6" thickBot="1">
      <c r="A9" s="560"/>
      <c r="B9" s="560"/>
      <c r="C9" s="386" t="s">
        <v>917</v>
      </c>
    </row>
    <row r="10" spans="1:3" ht="36.6" thickBot="1">
      <c r="A10" s="387" t="s">
        <v>918</v>
      </c>
      <c r="B10" s="388" t="s">
        <v>919</v>
      </c>
      <c r="C10" s="389"/>
    </row>
    <row r="11" spans="1:3" ht="24.6" thickBot="1">
      <c r="A11" s="390" t="s">
        <v>920</v>
      </c>
      <c r="B11" s="388" t="s">
        <v>921</v>
      </c>
      <c r="C11" s="391" t="s">
        <v>341</v>
      </c>
    </row>
    <row r="12" spans="1:3" ht="24.6" thickBot="1">
      <c r="A12" s="390" t="s">
        <v>922</v>
      </c>
      <c r="B12" s="388" t="s">
        <v>923</v>
      </c>
      <c r="C12" s="391" t="s">
        <v>341</v>
      </c>
    </row>
    <row r="13" spans="1:3" ht="15" thickBot="1">
      <c r="A13" s="387" t="s">
        <v>924</v>
      </c>
      <c r="B13" s="388" t="s">
        <v>925</v>
      </c>
      <c r="C13" s="392"/>
    </row>
    <row r="14" spans="1:3" ht="15" thickBot="1">
      <c r="A14" s="390" t="s">
        <v>926</v>
      </c>
      <c r="B14" s="388" t="s">
        <v>927</v>
      </c>
      <c r="C14" s="392"/>
    </row>
    <row r="15" spans="1:3" ht="24.6" thickBot="1">
      <c r="A15" s="390" t="s">
        <v>831</v>
      </c>
      <c r="B15" s="388" t="s">
        <v>790</v>
      </c>
      <c r="C15" s="392" t="s">
        <v>341</v>
      </c>
    </row>
    <row r="16" spans="1:3" ht="15" thickBot="1">
      <c r="A16" s="390" t="s">
        <v>928</v>
      </c>
      <c r="B16" s="388" t="s">
        <v>929</v>
      </c>
      <c r="C16" s="392"/>
    </row>
    <row r="17" spans="1:3" ht="24.6" thickBot="1">
      <c r="A17" s="390" t="s">
        <v>378</v>
      </c>
      <c r="B17" s="388" t="s">
        <v>792</v>
      </c>
      <c r="C17" s="393" t="s">
        <v>341</v>
      </c>
    </row>
  </sheetData>
  <mergeCells count="4">
    <mergeCell ref="A5:C5"/>
    <mergeCell ref="A6:C6"/>
    <mergeCell ref="A8:A9"/>
    <mergeCell ref="B8:B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topLeftCell="A82" workbookViewId="0">
      <selection activeCell="F101" sqref="F101"/>
    </sheetView>
  </sheetViews>
  <sheetFormatPr defaultColWidth="9.109375" defaultRowHeight="14.4"/>
  <cols>
    <col min="1" max="1" width="9.44140625" style="312" customWidth="1"/>
    <col min="2" max="2" width="18" style="312" customWidth="1"/>
    <col min="3" max="3" width="63.88671875" style="18" customWidth="1"/>
    <col min="4" max="4" width="3.109375" style="18" customWidth="1"/>
    <col min="5" max="5" width="10.109375" style="18" bestFit="1" customWidth="1"/>
    <col min="6" max="16384" width="9.109375" style="18"/>
  </cols>
  <sheetData>
    <row r="1" spans="1:3">
      <c r="C1" s="17" t="s">
        <v>600</v>
      </c>
    </row>
    <row r="2" spans="1:3">
      <c r="A2" s="313"/>
      <c r="C2" s="17" t="s">
        <v>363</v>
      </c>
    </row>
    <row r="3" spans="1:3">
      <c r="A3" s="313"/>
      <c r="C3" s="17" t="str">
        <f>'пр.1, 2'!D3</f>
        <v>проект</v>
      </c>
    </row>
    <row r="4" spans="1:3">
      <c r="A4" s="313"/>
    </row>
    <row r="5" spans="1:3" ht="15" thickBot="1">
      <c r="A5" s="525" t="s">
        <v>784</v>
      </c>
      <c r="B5" s="525"/>
      <c r="C5" s="525"/>
    </row>
    <row r="6" spans="1:3">
      <c r="A6" s="314" t="s">
        <v>459</v>
      </c>
      <c r="B6" s="529" t="s">
        <v>785</v>
      </c>
      <c r="C6" s="529" t="s">
        <v>786</v>
      </c>
    </row>
    <row r="7" spans="1:3" ht="24.6" thickBot="1">
      <c r="A7" s="176" t="s">
        <v>787</v>
      </c>
      <c r="B7" s="530"/>
      <c r="C7" s="530"/>
    </row>
    <row r="8" spans="1:3" ht="32.4" customHeight="1" thickBot="1">
      <c r="A8" s="531" t="s">
        <v>788</v>
      </c>
      <c r="B8" s="532"/>
      <c r="C8" s="533"/>
    </row>
    <row r="9" spans="1:3" ht="25.2" thickBot="1">
      <c r="A9" s="315">
        <v>901</v>
      </c>
      <c r="B9" s="316" t="s">
        <v>789</v>
      </c>
      <c r="C9" s="317" t="s">
        <v>161</v>
      </c>
    </row>
    <row r="10" spans="1:3" ht="15" thickBot="1">
      <c r="A10" s="315">
        <v>901</v>
      </c>
      <c r="B10" s="316" t="s">
        <v>790</v>
      </c>
      <c r="C10" s="318" t="s">
        <v>791</v>
      </c>
    </row>
    <row r="11" spans="1:3" ht="15" thickBot="1">
      <c r="A11" s="315">
        <v>901</v>
      </c>
      <c r="B11" s="316" t="s">
        <v>792</v>
      </c>
      <c r="C11" s="318" t="str">
        <f>'[1]пр.1,2'!A145</f>
        <v>Прочие неналоговые доходы бюджетов муниципальных районов</v>
      </c>
    </row>
    <row r="12" spans="1:3" ht="15" thickBot="1">
      <c r="A12" s="315">
        <v>901</v>
      </c>
      <c r="B12" s="316" t="s">
        <v>793</v>
      </c>
      <c r="C12" s="318" t="s">
        <v>634</v>
      </c>
    </row>
    <row r="13" spans="1:3" ht="15" thickBot="1">
      <c r="A13" s="315">
        <v>901</v>
      </c>
      <c r="B13" s="316" t="s">
        <v>794</v>
      </c>
      <c r="C13" s="319" t="s">
        <v>795</v>
      </c>
    </row>
    <row r="14" spans="1:3" ht="15" thickBot="1">
      <c r="A14" s="315">
        <v>901</v>
      </c>
      <c r="B14" s="316" t="s">
        <v>796</v>
      </c>
      <c r="C14" s="318" t="s">
        <v>797</v>
      </c>
    </row>
    <row r="15" spans="1:3" ht="15" thickBot="1">
      <c r="A15" s="315">
        <v>901</v>
      </c>
      <c r="B15" s="316" t="s">
        <v>798</v>
      </c>
      <c r="C15" s="318" t="s">
        <v>952</v>
      </c>
    </row>
    <row r="16" spans="1:3" ht="24.6" thickBot="1">
      <c r="A16" s="315">
        <v>901</v>
      </c>
      <c r="B16" s="316" t="s">
        <v>800</v>
      </c>
      <c r="C16" s="318" t="s">
        <v>799</v>
      </c>
    </row>
    <row r="17" spans="1:5" ht="24.6" thickBot="1">
      <c r="A17" s="315">
        <v>901</v>
      </c>
      <c r="B17" s="316" t="s">
        <v>801</v>
      </c>
      <c r="C17" s="318" t="s">
        <v>802</v>
      </c>
    </row>
    <row r="18" spans="1:5" ht="25.2" thickBot="1">
      <c r="A18" s="315">
        <v>901</v>
      </c>
      <c r="B18" s="320" t="s">
        <v>803</v>
      </c>
      <c r="C18" s="321" t="s">
        <v>804</v>
      </c>
    </row>
    <row r="19" spans="1:5" ht="37.200000000000003" thickBot="1">
      <c r="A19" s="315">
        <v>901</v>
      </c>
      <c r="B19" s="320" t="s">
        <v>805</v>
      </c>
      <c r="C19" s="321" t="s">
        <v>806</v>
      </c>
    </row>
    <row r="20" spans="1:5" ht="37.200000000000003" thickBot="1">
      <c r="A20" s="315">
        <v>901</v>
      </c>
      <c r="B20" s="320" t="s">
        <v>807</v>
      </c>
      <c r="C20" s="321" t="s">
        <v>953</v>
      </c>
    </row>
    <row r="21" spans="1:5" ht="15" thickBot="1">
      <c r="A21" s="534" t="s">
        <v>808</v>
      </c>
      <c r="B21" s="535"/>
      <c r="C21" s="536"/>
      <c r="D21" s="322"/>
    </row>
    <row r="22" spans="1:5" ht="61.2" thickBot="1">
      <c r="A22" s="315">
        <v>902</v>
      </c>
      <c r="B22" s="302" t="s">
        <v>809</v>
      </c>
      <c r="C22" s="323" t="s">
        <v>810</v>
      </c>
      <c r="D22" s="322"/>
    </row>
    <row r="23" spans="1:5" ht="15" thickBot="1">
      <c r="A23" s="315">
        <v>902</v>
      </c>
      <c r="B23" s="302" t="s">
        <v>793</v>
      </c>
      <c r="C23" s="324" t="s">
        <v>634</v>
      </c>
    </row>
    <row r="24" spans="1:5" ht="15" thickBot="1">
      <c r="A24" s="315">
        <v>902</v>
      </c>
      <c r="B24" s="325" t="s">
        <v>790</v>
      </c>
      <c r="C24" s="326" t="s">
        <v>811</v>
      </c>
    </row>
    <row r="25" spans="1:5" ht="15" thickBot="1">
      <c r="A25" s="315">
        <v>902</v>
      </c>
      <c r="B25" s="316" t="s">
        <v>792</v>
      </c>
      <c r="C25" s="318" t="s">
        <v>812</v>
      </c>
      <c r="E25" s="327"/>
    </row>
    <row r="26" spans="1:5" ht="25.2" thickBot="1">
      <c r="A26" s="315">
        <v>902</v>
      </c>
      <c r="B26" s="320" t="s">
        <v>803</v>
      </c>
      <c r="C26" s="321" t="s">
        <v>804</v>
      </c>
    </row>
    <row r="27" spans="1:5" ht="25.2" thickBot="1">
      <c r="A27" s="315">
        <v>902</v>
      </c>
      <c r="B27" s="316" t="s">
        <v>813</v>
      </c>
      <c r="C27" s="321" t="s">
        <v>814</v>
      </c>
    </row>
    <row r="28" spans="1:5" ht="36.6" thickBot="1">
      <c r="A28" s="315">
        <v>902</v>
      </c>
      <c r="B28" s="316" t="s">
        <v>815</v>
      </c>
      <c r="C28" s="319" t="s">
        <v>816</v>
      </c>
    </row>
    <row r="29" spans="1:5" ht="24.6" thickBot="1">
      <c r="A29" s="315">
        <v>902</v>
      </c>
      <c r="B29" s="316" t="s">
        <v>817</v>
      </c>
      <c r="C29" s="318" t="s">
        <v>818</v>
      </c>
    </row>
    <row r="30" spans="1:5" ht="24.6" thickBot="1">
      <c r="A30" s="21">
        <v>902</v>
      </c>
      <c r="B30" s="26" t="s">
        <v>798</v>
      </c>
      <c r="C30" s="328" t="s">
        <v>799</v>
      </c>
    </row>
    <row r="31" spans="1:5" ht="15" thickBot="1">
      <c r="A31" s="329">
        <v>902</v>
      </c>
      <c r="B31" s="330" t="s">
        <v>796</v>
      </c>
      <c r="C31" s="331" t="s">
        <v>797</v>
      </c>
    </row>
    <row r="32" spans="1:5" ht="36.6" thickBot="1">
      <c r="A32" s="315">
        <v>902</v>
      </c>
      <c r="B32" s="316" t="s">
        <v>819</v>
      </c>
      <c r="C32" s="319" t="s">
        <v>820</v>
      </c>
    </row>
    <row r="33" spans="1:3" ht="25.2" thickBot="1">
      <c r="A33" s="332">
        <v>902</v>
      </c>
      <c r="B33" s="333" t="s">
        <v>801</v>
      </c>
      <c r="C33" s="334" t="s">
        <v>802</v>
      </c>
    </row>
    <row r="34" spans="1:3" ht="36" customHeight="1" thickBot="1">
      <c r="A34" s="315">
        <v>902</v>
      </c>
      <c r="B34" s="316" t="s">
        <v>821</v>
      </c>
      <c r="C34" s="335" t="s">
        <v>822</v>
      </c>
    </row>
    <row r="35" spans="1:3" ht="39.75" customHeight="1" thickBot="1">
      <c r="A35" s="537" t="s">
        <v>602</v>
      </c>
      <c r="B35" s="538"/>
      <c r="C35" s="539"/>
    </row>
    <row r="36" spans="1:3" ht="25.2" thickBot="1">
      <c r="A36" s="315">
        <v>903</v>
      </c>
      <c r="B36" s="316" t="s">
        <v>789</v>
      </c>
      <c r="C36" s="317" t="s">
        <v>161</v>
      </c>
    </row>
    <row r="37" spans="1:3" ht="15" thickBot="1">
      <c r="A37" s="315">
        <v>903</v>
      </c>
      <c r="B37" s="316" t="s">
        <v>790</v>
      </c>
      <c r="C37" s="318" t="s">
        <v>823</v>
      </c>
    </row>
    <row r="38" spans="1:3" ht="15" thickBot="1">
      <c r="A38" s="315">
        <v>903</v>
      </c>
      <c r="B38" s="316" t="s">
        <v>792</v>
      </c>
      <c r="C38" s="321" t="s">
        <v>812</v>
      </c>
    </row>
    <row r="39" spans="1:3" ht="15" thickBot="1">
      <c r="A39" s="537" t="s">
        <v>603</v>
      </c>
      <c r="B39" s="538"/>
      <c r="C39" s="539"/>
    </row>
    <row r="40" spans="1:3" ht="15" thickBot="1">
      <c r="A40" s="315">
        <v>904</v>
      </c>
      <c r="B40" s="316" t="s">
        <v>790</v>
      </c>
      <c r="C40" s="318" t="s">
        <v>811</v>
      </c>
    </row>
    <row r="41" spans="1:3" ht="15" thickBot="1">
      <c r="A41" s="315">
        <v>904</v>
      </c>
      <c r="B41" s="316" t="s">
        <v>792</v>
      </c>
      <c r="C41" s="319" t="s">
        <v>812</v>
      </c>
    </row>
    <row r="42" spans="1:3" ht="25.2" thickBot="1">
      <c r="A42" s="315">
        <v>904</v>
      </c>
      <c r="B42" s="320" t="s">
        <v>824</v>
      </c>
      <c r="C42" s="321" t="s">
        <v>825</v>
      </c>
    </row>
    <row r="43" spans="1:3" ht="25.2" thickBot="1">
      <c r="A43" s="315">
        <v>904</v>
      </c>
      <c r="B43" s="320" t="s">
        <v>803</v>
      </c>
      <c r="C43" s="321" t="s">
        <v>804</v>
      </c>
    </row>
    <row r="44" spans="1:3" ht="61.2" thickBot="1">
      <c r="A44" s="315">
        <v>904</v>
      </c>
      <c r="B44" s="316" t="s">
        <v>826</v>
      </c>
      <c r="C44" s="321" t="s">
        <v>827</v>
      </c>
    </row>
    <row r="45" spans="1:3" ht="24.6" thickBot="1">
      <c r="A45" s="315">
        <v>904</v>
      </c>
      <c r="B45" s="316" t="s">
        <v>828</v>
      </c>
      <c r="C45" s="318" t="s">
        <v>829</v>
      </c>
    </row>
    <row r="46" spans="1:3" ht="25.2" thickBot="1">
      <c r="A46" s="315">
        <v>904</v>
      </c>
      <c r="B46" s="316" t="s">
        <v>830</v>
      </c>
      <c r="C46" s="321" t="s">
        <v>171</v>
      </c>
    </row>
    <row r="47" spans="1:3" ht="15" thickBot="1">
      <c r="A47" s="315">
        <v>904</v>
      </c>
      <c r="B47" s="316" t="s">
        <v>796</v>
      </c>
      <c r="C47" s="318" t="s">
        <v>797</v>
      </c>
    </row>
    <row r="48" spans="1:3" ht="36.6" thickBot="1">
      <c r="A48" s="315">
        <v>904</v>
      </c>
      <c r="B48" s="316" t="s">
        <v>819</v>
      </c>
      <c r="C48" s="318" t="s">
        <v>820</v>
      </c>
    </row>
    <row r="49" spans="1:5" ht="25.2" thickBot="1">
      <c r="A49" s="315">
        <v>904</v>
      </c>
      <c r="B49" s="316" t="s">
        <v>801</v>
      </c>
      <c r="C49" s="335" t="s">
        <v>802</v>
      </c>
    </row>
    <row r="50" spans="1:5" ht="15" thickBot="1">
      <c r="A50" s="537" t="s">
        <v>604</v>
      </c>
      <c r="B50" s="538"/>
      <c r="C50" s="539"/>
    </row>
    <row r="51" spans="1:5" ht="25.2" thickBot="1">
      <c r="A51" s="315">
        <v>910</v>
      </c>
      <c r="B51" s="316" t="s">
        <v>789</v>
      </c>
      <c r="C51" s="317" t="s">
        <v>161</v>
      </c>
    </row>
    <row r="52" spans="1:5" ht="15" thickBot="1">
      <c r="A52" s="315">
        <v>910</v>
      </c>
      <c r="B52" s="316" t="s">
        <v>790</v>
      </c>
      <c r="C52" s="335" t="s">
        <v>831</v>
      </c>
    </row>
    <row r="53" spans="1:5" ht="25.95" customHeight="1" thickBot="1">
      <c r="A53" s="315">
        <v>910</v>
      </c>
      <c r="B53" s="316" t="s">
        <v>792</v>
      </c>
      <c r="C53" s="335" t="s">
        <v>812</v>
      </c>
    </row>
    <row r="54" spans="1:5" ht="15" thickBot="1">
      <c r="A54" s="315">
        <v>910</v>
      </c>
      <c r="B54" s="320" t="s">
        <v>793</v>
      </c>
      <c r="C54" s="336" t="s">
        <v>634</v>
      </c>
    </row>
    <row r="55" spans="1:5" ht="15" thickBot="1">
      <c r="A55" s="537" t="s">
        <v>605</v>
      </c>
      <c r="B55" s="538"/>
      <c r="C55" s="539"/>
    </row>
    <row r="56" spans="1:5" ht="25.2" thickBot="1">
      <c r="A56" s="332">
        <v>911</v>
      </c>
      <c r="B56" s="333" t="s">
        <v>789</v>
      </c>
      <c r="C56" s="337" t="s">
        <v>161</v>
      </c>
    </row>
    <row r="57" spans="1:5" ht="15" thickBot="1">
      <c r="A57" s="332">
        <v>911</v>
      </c>
      <c r="B57" s="333" t="s">
        <v>793</v>
      </c>
      <c r="C57" s="337" t="s">
        <v>634</v>
      </c>
    </row>
    <row r="58" spans="1:5" ht="15" thickBot="1">
      <c r="A58" s="315">
        <v>911</v>
      </c>
      <c r="B58" s="316" t="s">
        <v>790</v>
      </c>
      <c r="C58" s="335" t="s">
        <v>831</v>
      </c>
    </row>
    <row r="59" spans="1:5" ht="15" thickBot="1">
      <c r="A59" s="315">
        <v>911</v>
      </c>
      <c r="B59" s="316" t="s">
        <v>792</v>
      </c>
      <c r="C59" s="335" t="s">
        <v>812</v>
      </c>
    </row>
    <row r="60" spans="1:5" ht="15" thickBot="1">
      <c r="A60" s="315">
        <v>911</v>
      </c>
      <c r="B60" s="333" t="s">
        <v>796</v>
      </c>
      <c r="C60" s="334" t="s">
        <v>797</v>
      </c>
    </row>
    <row r="61" spans="1:5" ht="15" thickBot="1">
      <c r="A61" s="338">
        <v>911</v>
      </c>
      <c r="B61" s="316" t="s">
        <v>832</v>
      </c>
      <c r="C61" s="339" t="s">
        <v>833</v>
      </c>
    </row>
    <row r="62" spans="1:5" ht="25.2" customHeight="1" thickBot="1">
      <c r="A62" s="338">
        <v>911</v>
      </c>
      <c r="B62" s="316" t="s">
        <v>834</v>
      </c>
      <c r="C62" s="321" t="s">
        <v>835</v>
      </c>
    </row>
    <row r="63" spans="1:5" ht="25.2" thickBot="1">
      <c r="A63" s="315">
        <v>911</v>
      </c>
      <c r="B63" s="320" t="s">
        <v>803</v>
      </c>
      <c r="C63" s="321" t="s">
        <v>804</v>
      </c>
      <c r="E63" s="340"/>
    </row>
    <row r="64" spans="1:5" ht="15" thickBot="1">
      <c r="A64" s="537" t="s">
        <v>606</v>
      </c>
      <c r="B64" s="538"/>
      <c r="C64" s="539"/>
    </row>
    <row r="65" spans="1:11" ht="49.2" thickBot="1">
      <c r="A65" s="315">
        <v>912</v>
      </c>
      <c r="B65" s="316" t="s">
        <v>836</v>
      </c>
      <c r="C65" s="321" t="s">
        <v>501</v>
      </c>
    </row>
    <row r="66" spans="1:11" ht="37.200000000000003" thickBot="1">
      <c r="A66" s="315">
        <v>912</v>
      </c>
      <c r="B66" s="316" t="s">
        <v>837</v>
      </c>
      <c r="C66" s="317" t="s">
        <v>360</v>
      </c>
    </row>
    <row r="67" spans="1:11" ht="49.2" thickBot="1">
      <c r="A67" s="315">
        <v>912</v>
      </c>
      <c r="B67" s="316" t="s">
        <v>838</v>
      </c>
      <c r="C67" s="321" t="s">
        <v>839</v>
      </c>
    </row>
    <row r="68" spans="1:11" ht="15" thickBot="1">
      <c r="A68" s="315">
        <v>912</v>
      </c>
      <c r="B68" s="316" t="s">
        <v>790</v>
      </c>
      <c r="C68" s="321" t="s">
        <v>831</v>
      </c>
    </row>
    <row r="69" spans="1:11" ht="15" thickBot="1">
      <c r="A69" s="315">
        <v>912</v>
      </c>
      <c r="B69" s="341" t="s">
        <v>792</v>
      </c>
      <c r="C69" s="339" t="s">
        <v>378</v>
      </c>
    </row>
    <row r="70" spans="1:11" ht="27.6" customHeight="1" thickBot="1">
      <c r="A70" s="315">
        <v>912</v>
      </c>
      <c r="B70" s="316" t="s">
        <v>798</v>
      </c>
      <c r="C70" s="321" t="s">
        <v>799</v>
      </c>
    </row>
    <row r="71" spans="1:11" ht="37.200000000000003" thickBot="1">
      <c r="A71" s="315">
        <v>912</v>
      </c>
      <c r="B71" s="320" t="s">
        <v>819</v>
      </c>
      <c r="C71" s="321" t="s">
        <v>820</v>
      </c>
    </row>
    <row r="72" spans="1:11" ht="15" thickBot="1">
      <c r="A72" s="537" t="s">
        <v>607</v>
      </c>
      <c r="B72" s="538"/>
      <c r="C72" s="539"/>
    </row>
    <row r="73" spans="1:11" ht="37.200000000000003" thickBot="1">
      <c r="A73" s="315">
        <v>913</v>
      </c>
      <c r="B73" s="316" t="s">
        <v>819</v>
      </c>
      <c r="C73" s="335" t="s">
        <v>820</v>
      </c>
    </row>
    <row r="74" spans="1:11" ht="44.25" customHeight="1" thickBot="1">
      <c r="A74" s="315">
        <v>913</v>
      </c>
      <c r="B74" s="316" t="s">
        <v>790</v>
      </c>
      <c r="C74" s="321" t="s">
        <v>823</v>
      </c>
    </row>
    <row r="75" spans="1:11" ht="30.75" customHeight="1" thickBot="1">
      <c r="A75" s="315">
        <v>913</v>
      </c>
      <c r="B75" s="316" t="s">
        <v>792</v>
      </c>
      <c r="C75" s="335" t="s">
        <v>378</v>
      </c>
      <c r="E75" s="342"/>
      <c r="F75" s="343"/>
      <c r="G75" s="343"/>
      <c r="H75" s="343"/>
      <c r="I75" s="343"/>
      <c r="J75" s="343"/>
      <c r="K75" s="343"/>
    </row>
    <row r="76" spans="1:11" ht="37.200000000000003" thickBot="1">
      <c r="A76" s="332">
        <v>913</v>
      </c>
      <c r="B76" s="333" t="s">
        <v>840</v>
      </c>
      <c r="C76" s="344" t="s">
        <v>841</v>
      </c>
    </row>
    <row r="77" spans="1:11" ht="33.75" customHeight="1" thickBot="1">
      <c r="A77" s="510" t="s">
        <v>710</v>
      </c>
      <c r="B77" s="511"/>
      <c r="C77" s="528"/>
    </row>
    <row r="78" spans="1:11" ht="22.95" customHeight="1" thickBot="1">
      <c r="A78" s="315">
        <v>914</v>
      </c>
      <c r="B78" s="316" t="s">
        <v>790</v>
      </c>
      <c r="C78" s="321" t="s">
        <v>823</v>
      </c>
    </row>
    <row r="79" spans="1:11" ht="15" thickBot="1">
      <c r="A79" s="315">
        <v>914</v>
      </c>
      <c r="B79" s="316" t="s">
        <v>792</v>
      </c>
      <c r="C79" s="335" t="s">
        <v>378</v>
      </c>
    </row>
    <row r="80" spans="1:11" ht="15" thickBot="1">
      <c r="A80" s="537" t="s">
        <v>842</v>
      </c>
      <c r="B80" s="538"/>
      <c r="C80" s="539"/>
    </row>
    <row r="81" spans="1:3" ht="31.95" customHeight="1" thickBot="1">
      <c r="A81" s="316" t="s">
        <v>843</v>
      </c>
      <c r="B81" s="316" t="s">
        <v>790</v>
      </c>
      <c r="C81" s="321" t="s">
        <v>823</v>
      </c>
    </row>
    <row r="82" spans="1:3" ht="15" thickBot="1">
      <c r="A82" s="316" t="s">
        <v>843</v>
      </c>
      <c r="B82" s="316" t="s">
        <v>792</v>
      </c>
      <c r="C82" s="321" t="s">
        <v>378</v>
      </c>
    </row>
    <row r="83" spans="1:3" ht="42.75" customHeight="1" thickBot="1">
      <c r="A83" s="510" t="s">
        <v>844</v>
      </c>
      <c r="B83" s="540"/>
      <c r="C83" s="541"/>
    </row>
    <row r="84" spans="1:3" ht="15" thickBot="1">
      <c r="A84" s="315">
        <v>0</v>
      </c>
      <c r="B84" s="345">
        <v>2E+16</v>
      </c>
      <c r="C84" s="321" t="s">
        <v>845</v>
      </c>
    </row>
    <row r="85" spans="1:3">
      <c r="A85" s="346"/>
      <c r="B85" s="347"/>
      <c r="C85" s="348"/>
    </row>
    <row r="86" spans="1:3">
      <c r="A86" s="346"/>
      <c r="B86" s="347"/>
      <c r="C86" s="348"/>
    </row>
    <row r="87" spans="1:3">
      <c r="A87" s="542" t="s">
        <v>846</v>
      </c>
      <c r="B87" s="542"/>
      <c r="C87" s="542"/>
    </row>
    <row r="88" spans="1:3">
      <c r="A88" s="313"/>
      <c r="C88" s="17" t="s">
        <v>601</v>
      </c>
    </row>
    <row r="89" spans="1:3">
      <c r="A89" s="313"/>
      <c r="C89" s="17" t="s">
        <v>363</v>
      </c>
    </row>
    <row r="90" spans="1:3">
      <c r="A90" s="349"/>
      <c r="C90" s="17" t="str">
        <f>C3</f>
        <v>проект</v>
      </c>
    </row>
    <row r="91" spans="1:3">
      <c r="A91" s="349"/>
      <c r="B91" s="543" t="s">
        <v>847</v>
      </c>
      <c r="C91" s="543"/>
    </row>
    <row r="92" spans="1:3" ht="15" thickBot="1">
      <c r="A92" s="313"/>
      <c r="B92" s="544" t="s">
        <v>848</v>
      </c>
      <c r="C92" s="525"/>
    </row>
    <row r="93" spans="1:3" ht="15" thickBot="1">
      <c r="A93" s="510" t="s">
        <v>849</v>
      </c>
      <c r="B93" s="528"/>
      <c r="C93" s="533" t="s">
        <v>850</v>
      </c>
    </row>
    <row r="94" spans="1:3" ht="36" thickBot="1">
      <c r="A94" s="22" t="s">
        <v>851</v>
      </c>
      <c r="B94" s="545" t="s">
        <v>852</v>
      </c>
      <c r="C94" s="545"/>
    </row>
    <row r="95" spans="1:3" ht="24.6" thickBot="1">
      <c r="A95" s="176" t="s">
        <v>853</v>
      </c>
      <c r="B95" s="530"/>
      <c r="C95" s="530"/>
    </row>
    <row r="96" spans="1:3" ht="15" thickBot="1">
      <c r="A96" s="176">
        <v>904</v>
      </c>
      <c r="B96" s="510" t="s">
        <v>854</v>
      </c>
      <c r="C96" s="528"/>
    </row>
    <row r="97" spans="1:3" ht="15" thickBot="1">
      <c r="A97" s="21">
        <v>904</v>
      </c>
      <c r="B97" s="350">
        <v>1020000000000000</v>
      </c>
      <c r="C97" s="351" t="s">
        <v>855</v>
      </c>
    </row>
    <row r="98" spans="1:3" ht="25.2" thickBot="1">
      <c r="A98" s="21">
        <v>904</v>
      </c>
      <c r="B98" s="350">
        <v>1030100000000000</v>
      </c>
      <c r="C98" s="351" t="s">
        <v>856</v>
      </c>
    </row>
    <row r="99" spans="1:3" ht="15" thickBot="1">
      <c r="A99" s="21">
        <v>904</v>
      </c>
      <c r="B99" s="350">
        <v>1060600000000000</v>
      </c>
      <c r="C99" s="351" t="s">
        <v>857</v>
      </c>
    </row>
  </sheetData>
  <mergeCells count="21">
    <mergeCell ref="B96:C96"/>
    <mergeCell ref="A80:C80"/>
    <mergeCell ref="A83:C83"/>
    <mergeCell ref="A87:C87"/>
    <mergeCell ref="B91:C91"/>
    <mergeCell ref="B92:C92"/>
    <mergeCell ref="A93:B93"/>
    <mergeCell ref="C93:C95"/>
    <mergeCell ref="B94:B95"/>
    <mergeCell ref="A77:C77"/>
    <mergeCell ref="A5:C5"/>
    <mergeCell ref="B6:B7"/>
    <mergeCell ref="C6:C7"/>
    <mergeCell ref="A8:C8"/>
    <mergeCell ref="A21:C21"/>
    <mergeCell ref="A35:C35"/>
    <mergeCell ref="A39:C39"/>
    <mergeCell ref="A50:C50"/>
    <mergeCell ref="A55:C55"/>
    <mergeCell ref="A64:C64"/>
    <mergeCell ref="A72:C72"/>
  </mergeCells>
  <pageMargins left="0.70866141732283472" right="0.19685039370078741" top="0.31496062992125984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topLeftCell="A28" zoomScaleNormal="100" workbookViewId="0">
      <selection activeCell="J17" sqref="J17"/>
    </sheetView>
  </sheetViews>
  <sheetFormatPr defaultRowHeight="14.4"/>
  <cols>
    <col min="1" max="1" width="49.6640625" customWidth="1"/>
    <col min="4" max="4" width="10.33203125" customWidth="1"/>
  </cols>
  <sheetData>
    <row r="1" spans="1:4">
      <c r="D1" s="17" t="s">
        <v>456</v>
      </c>
    </row>
    <row r="2" spans="1:4">
      <c r="D2" s="17" t="s">
        <v>363</v>
      </c>
    </row>
    <row r="3" spans="1:4">
      <c r="D3" s="17" t="str">
        <f>'пр.1, 2'!D3</f>
        <v>проект</v>
      </c>
    </row>
    <row r="4" spans="1:4" ht="25.5" customHeight="1">
      <c r="A4" s="546" t="s">
        <v>754</v>
      </c>
      <c r="B4" s="546"/>
      <c r="C4" s="546"/>
      <c r="D4" s="546"/>
    </row>
    <row r="5" spans="1:4" ht="15" thickBot="1">
      <c r="D5" s="2" t="s">
        <v>388</v>
      </c>
    </row>
    <row r="6" spans="1:4" ht="15" thickBot="1">
      <c r="A6" s="10" t="s">
        <v>389</v>
      </c>
      <c r="B6" s="11" t="s">
        <v>431</v>
      </c>
      <c r="C6" s="11" t="s">
        <v>390</v>
      </c>
      <c r="D6" s="32" t="s">
        <v>366</v>
      </c>
    </row>
    <row r="7" spans="1:4" ht="15" thickBot="1">
      <c r="A7" s="12" t="s">
        <v>391</v>
      </c>
      <c r="B7" s="4">
        <v>1</v>
      </c>
      <c r="C7" s="4"/>
      <c r="D7" s="202">
        <f>SUM(D8:D15)</f>
        <v>109515.6</v>
      </c>
    </row>
    <row r="8" spans="1:4" ht="15" thickBot="1">
      <c r="A8" s="13" t="s">
        <v>392</v>
      </c>
      <c r="B8" s="8" t="s">
        <v>420</v>
      </c>
      <c r="C8" s="8" t="s">
        <v>427</v>
      </c>
      <c r="D8" s="16">
        <f>'пр.9,10'!G225</f>
        <v>3000.8</v>
      </c>
    </row>
    <row r="9" spans="1:4" ht="16.5" customHeight="1" thickBot="1">
      <c r="A9" s="13" t="s">
        <v>393</v>
      </c>
      <c r="B9" s="8" t="s">
        <v>420</v>
      </c>
      <c r="C9" s="8" t="s">
        <v>421</v>
      </c>
      <c r="D9" s="16">
        <f>'пр.9,10'!G229</f>
        <v>0</v>
      </c>
    </row>
    <row r="10" spans="1:4" ht="25.2" thickBot="1">
      <c r="A10" s="13" t="s">
        <v>394</v>
      </c>
      <c r="B10" s="8" t="s">
        <v>420</v>
      </c>
      <c r="C10" s="8" t="s">
        <v>422</v>
      </c>
      <c r="D10" s="16">
        <f>'пр.9,10'!G239</f>
        <v>26960</v>
      </c>
    </row>
    <row r="11" spans="1:4" ht="25.2" thickBot="1">
      <c r="A11" s="13" t="s">
        <v>395</v>
      </c>
      <c r="B11" s="8" t="s">
        <v>420</v>
      </c>
      <c r="C11" s="8" t="s">
        <v>428</v>
      </c>
      <c r="D11" s="16">
        <f>'пр.9,10'!G505+'пр.9,10'!G719</f>
        <v>18125</v>
      </c>
    </row>
    <row r="12" spans="1:4" ht="15" thickBot="1">
      <c r="A12" s="13" t="s">
        <v>282</v>
      </c>
      <c r="B12" s="8" t="s">
        <v>420</v>
      </c>
      <c r="C12" s="8" t="s">
        <v>423</v>
      </c>
      <c r="D12" s="16">
        <f>'пр.9,10'!G272</f>
        <v>7.3</v>
      </c>
    </row>
    <row r="13" spans="1:4" ht="15" thickBot="1">
      <c r="A13" s="47" t="s">
        <v>305</v>
      </c>
      <c r="B13" s="8" t="s">
        <v>420</v>
      </c>
      <c r="C13" s="8" t="s">
        <v>424</v>
      </c>
      <c r="D13" s="16">
        <f>'пр.9,10'!G277</f>
        <v>0</v>
      </c>
    </row>
    <row r="14" spans="1:4" ht="15" thickBot="1">
      <c r="A14" s="13" t="s">
        <v>396</v>
      </c>
      <c r="B14" s="8" t="s">
        <v>420</v>
      </c>
      <c r="C14" s="8">
        <v>11</v>
      </c>
      <c r="D14" s="16">
        <f>'пр.9,10'!G284</f>
        <v>50</v>
      </c>
    </row>
    <row r="15" spans="1:4" ht="15" thickBot="1">
      <c r="A15" s="13" t="s">
        <v>397</v>
      </c>
      <c r="B15" s="8" t="s">
        <v>420</v>
      </c>
      <c r="C15" s="8">
        <v>13</v>
      </c>
      <c r="D15" s="16">
        <f>'пр.9,10'!G285+'пр.9,10'!G541+'пр.9,10'!G687</f>
        <v>61372.5</v>
      </c>
    </row>
    <row r="16" spans="1:4" ht="24.6" thickBot="1">
      <c r="A16" s="12" t="s">
        <v>398</v>
      </c>
      <c r="B16" s="9" t="s">
        <v>421</v>
      </c>
      <c r="C16" s="9"/>
      <c r="D16" s="15">
        <f>SUM(D17:D18)</f>
        <v>8757</v>
      </c>
    </row>
    <row r="17" spans="1:4" ht="25.2" thickBot="1">
      <c r="A17" s="13" t="s">
        <v>399</v>
      </c>
      <c r="B17" s="8" t="s">
        <v>421</v>
      </c>
      <c r="C17" s="8" t="s">
        <v>426</v>
      </c>
      <c r="D17" s="16">
        <f>'пр.9,10'!G319+'пр.9,10'!G741</f>
        <v>8757</v>
      </c>
    </row>
    <row r="18" spans="1:4" ht="25.2" thickBot="1">
      <c r="A18" s="13" t="s">
        <v>400</v>
      </c>
      <c r="B18" s="8" t="s">
        <v>421</v>
      </c>
      <c r="C18" s="8">
        <v>14</v>
      </c>
      <c r="D18" s="16">
        <f>'пр.9,10'!G326</f>
        <v>0</v>
      </c>
    </row>
    <row r="19" spans="1:4" ht="15" thickBot="1">
      <c r="A19" s="12" t="s">
        <v>401</v>
      </c>
      <c r="B19" s="9" t="s">
        <v>422</v>
      </c>
      <c r="C19" s="9"/>
      <c r="D19" s="15">
        <f>SUM(D20:D23)</f>
        <v>5742.1</v>
      </c>
    </row>
    <row r="20" spans="1:4" ht="15" thickBot="1">
      <c r="A20" s="13" t="s">
        <v>402</v>
      </c>
      <c r="B20" s="8" t="s">
        <v>422</v>
      </c>
      <c r="C20" s="8" t="s">
        <v>420</v>
      </c>
      <c r="D20" s="16">
        <f>'пр.9,10'!G352</f>
        <v>120</v>
      </c>
    </row>
    <row r="21" spans="1:4" ht="15" thickBot="1">
      <c r="A21" s="13" t="s">
        <v>403</v>
      </c>
      <c r="B21" s="8" t="s">
        <v>422</v>
      </c>
      <c r="C21" s="8" t="s">
        <v>423</v>
      </c>
      <c r="D21" s="16">
        <f>'пр.9,10'!G357</f>
        <v>126</v>
      </c>
    </row>
    <row r="22" spans="1:4" ht="15" thickBot="1">
      <c r="A22" s="13" t="s">
        <v>404</v>
      </c>
      <c r="B22" s="8" t="s">
        <v>422</v>
      </c>
      <c r="C22" s="8" t="s">
        <v>426</v>
      </c>
      <c r="D22" s="16">
        <f>'пр.9,10'!G360</f>
        <v>5291</v>
      </c>
    </row>
    <row r="23" spans="1:4" ht="15" thickBot="1">
      <c r="A23" s="13" t="s">
        <v>405</v>
      </c>
      <c r="B23" s="8" t="s">
        <v>422</v>
      </c>
      <c r="C23" s="8">
        <v>12</v>
      </c>
      <c r="D23" s="16">
        <f>'пр.9,10'!G365</f>
        <v>205.10000000000002</v>
      </c>
    </row>
    <row r="24" spans="1:4" ht="15" thickBot="1">
      <c r="A24" s="12" t="s">
        <v>406</v>
      </c>
      <c r="B24" s="9" t="s">
        <v>423</v>
      </c>
      <c r="C24" s="9"/>
      <c r="D24" s="15">
        <f>D25+D26</f>
        <v>0</v>
      </c>
    </row>
    <row r="25" spans="1:4" ht="15" thickBot="1">
      <c r="A25" s="13" t="s">
        <v>407</v>
      </c>
      <c r="B25" s="8" t="s">
        <v>423</v>
      </c>
      <c r="C25" s="8" t="s">
        <v>427</v>
      </c>
      <c r="D25" s="16">
        <v>0</v>
      </c>
    </row>
    <row r="26" spans="1:4" ht="15" thickBot="1">
      <c r="A26" s="209" t="s">
        <v>542</v>
      </c>
      <c r="B26" s="8" t="s">
        <v>423</v>
      </c>
      <c r="C26" s="8" t="s">
        <v>423</v>
      </c>
      <c r="D26" s="16">
        <f>'пр.9,10'!G704</f>
        <v>0</v>
      </c>
    </row>
    <row r="27" spans="1:4" ht="15" thickBot="1">
      <c r="A27" s="12" t="s">
        <v>545</v>
      </c>
      <c r="B27" s="9" t="s">
        <v>424</v>
      </c>
      <c r="C27" s="9"/>
      <c r="D27" s="15">
        <f>SUM(D28:D32)</f>
        <v>216524.3</v>
      </c>
    </row>
    <row r="28" spans="1:4" ht="15" thickBot="1">
      <c r="A28" s="13" t="s">
        <v>408</v>
      </c>
      <c r="B28" s="8" t="s">
        <v>424</v>
      </c>
      <c r="C28" s="8" t="s">
        <v>420</v>
      </c>
      <c r="D28" s="16">
        <f>'пр.9,10'!G15</f>
        <v>52470</v>
      </c>
    </row>
    <row r="29" spans="1:4" ht="15" thickBot="1">
      <c r="A29" s="13" t="s">
        <v>409</v>
      </c>
      <c r="B29" s="8" t="s">
        <v>424</v>
      </c>
      <c r="C29" s="8" t="s">
        <v>427</v>
      </c>
      <c r="D29" s="16">
        <f>'пр.9,10'!G55</f>
        <v>110022.09999999999</v>
      </c>
    </row>
    <row r="30" spans="1:4" ht="15" thickBot="1">
      <c r="A30" s="13" t="s">
        <v>170</v>
      </c>
      <c r="B30" s="8" t="s">
        <v>424</v>
      </c>
      <c r="C30" s="8" t="s">
        <v>421</v>
      </c>
      <c r="D30" s="16">
        <f>'пр.9,10'!G124+'пр.9,10'!G470</f>
        <v>35582</v>
      </c>
    </row>
    <row r="31" spans="1:4" ht="15" thickBot="1">
      <c r="A31" s="13" t="s">
        <v>410</v>
      </c>
      <c r="B31" s="8" t="s">
        <v>424</v>
      </c>
      <c r="C31" s="8" t="s">
        <v>424</v>
      </c>
      <c r="D31" s="16">
        <f>'пр.9,10'!G115+'пр.9,10'!G398</f>
        <v>950.2</v>
      </c>
    </row>
    <row r="32" spans="1:4" ht="15" thickBot="1">
      <c r="A32" s="13" t="s">
        <v>411</v>
      </c>
      <c r="B32" s="8" t="s">
        <v>424</v>
      </c>
      <c r="C32" s="8" t="s">
        <v>426</v>
      </c>
      <c r="D32" s="16">
        <f>'пр.9,10'!G160</f>
        <v>17500</v>
      </c>
    </row>
    <row r="33" spans="1:4" ht="15" thickBot="1">
      <c r="A33" s="12" t="s">
        <v>546</v>
      </c>
      <c r="B33" s="9" t="s">
        <v>425</v>
      </c>
      <c r="C33" s="9"/>
      <c r="D33" s="202">
        <f>SUM(D34:D35)</f>
        <v>34248.6</v>
      </c>
    </row>
    <row r="34" spans="1:4" ht="15" thickBot="1">
      <c r="A34" s="13" t="s">
        <v>412</v>
      </c>
      <c r="B34" s="8" t="s">
        <v>425</v>
      </c>
      <c r="C34" s="8" t="s">
        <v>420</v>
      </c>
      <c r="D34" s="180">
        <f>'пр.9,10'!G595</f>
        <v>30373.599999999999</v>
      </c>
    </row>
    <row r="35" spans="1:4" ht="15" thickBot="1">
      <c r="A35" s="13" t="s">
        <v>413</v>
      </c>
      <c r="B35" s="8" t="s">
        <v>425</v>
      </c>
      <c r="C35" s="8" t="s">
        <v>422</v>
      </c>
      <c r="D35" s="16">
        <f>'пр.9,10'!G657</f>
        <v>3875</v>
      </c>
    </row>
    <row r="36" spans="1:4" ht="15" thickBot="1">
      <c r="A36" s="12" t="s">
        <v>547</v>
      </c>
      <c r="B36" s="9" t="s">
        <v>426</v>
      </c>
      <c r="C36" s="9"/>
      <c r="D36" s="15">
        <f>D37</f>
        <v>0</v>
      </c>
    </row>
    <row r="37" spans="1:4" ht="15" thickBot="1">
      <c r="A37" s="13" t="s">
        <v>414</v>
      </c>
      <c r="B37" s="8" t="s">
        <v>426</v>
      </c>
      <c r="C37" s="8" t="s">
        <v>426</v>
      </c>
      <c r="D37" s="16">
        <f>'пр.9,10'!G413</f>
        <v>0</v>
      </c>
    </row>
    <row r="38" spans="1:4" ht="15" thickBot="1">
      <c r="A38" s="12" t="s">
        <v>548</v>
      </c>
      <c r="B38" s="9">
        <v>10</v>
      </c>
      <c r="C38" s="9"/>
      <c r="D38" s="15">
        <f>SUM(D39:D42)</f>
        <v>15181.2</v>
      </c>
    </row>
    <row r="39" spans="1:4" ht="15" thickBot="1">
      <c r="A39" s="13" t="s">
        <v>415</v>
      </c>
      <c r="B39" s="8">
        <v>10</v>
      </c>
      <c r="C39" s="8" t="s">
        <v>420</v>
      </c>
      <c r="D39" s="16">
        <f>'пр.9,10'!G423</f>
        <v>1000</v>
      </c>
    </row>
    <row r="40" spans="1:4" ht="15" thickBot="1">
      <c r="A40" s="13" t="s">
        <v>416</v>
      </c>
      <c r="B40" s="8">
        <v>10</v>
      </c>
      <c r="C40" s="8" t="s">
        <v>421</v>
      </c>
      <c r="D40" s="16">
        <f>'пр.9,10'!G427</f>
        <v>10530</v>
      </c>
    </row>
    <row r="41" spans="1:4" ht="15" thickBot="1">
      <c r="A41" s="209" t="s">
        <v>675</v>
      </c>
      <c r="B41" s="8" t="s">
        <v>276</v>
      </c>
      <c r="C41" s="8" t="s">
        <v>422</v>
      </c>
      <c r="D41" s="16">
        <f>'пр.9,10'!G217</f>
        <v>1437.6</v>
      </c>
    </row>
    <row r="42" spans="1:4" ht="15" thickBot="1">
      <c r="A42" s="13" t="s">
        <v>417</v>
      </c>
      <c r="B42" s="8">
        <v>10</v>
      </c>
      <c r="C42" s="8" t="s">
        <v>428</v>
      </c>
      <c r="D42" s="16">
        <f>'пр.9,10'!G432</f>
        <v>2213.6000000000004</v>
      </c>
    </row>
    <row r="43" spans="1:4" ht="17.25" customHeight="1" thickBot="1">
      <c r="A43" s="12" t="s">
        <v>549</v>
      </c>
      <c r="B43" s="9">
        <v>11</v>
      </c>
      <c r="C43" s="9"/>
      <c r="D43" s="15">
        <f>D44</f>
        <v>0</v>
      </c>
    </row>
    <row r="44" spans="1:4" ht="15" thickBot="1">
      <c r="A44" s="13" t="s">
        <v>418</v>
      </c>
      <c r="B44" s="8">
        <v>11</v>
      </c>
      <c r="C44" s="8" t="s">
        <v>420</v>
      </c>
      <c r="D44" s="16">
        <f>'пр.9,10'!G453</f>
        <v>0</v>
      </c>
    </row>
    <row r="45" spans="1:4" ht="15" thickBot="1">
      <c r="A45" s="413" t="s">
        <v>954</v>
      </c>
      <c r="B45" s="35">
        <v>13</v>
      </c>
      <c r="C45" s="35"/>
      <c r="D45" s="15">
        <f>D46</f>
        <v>10</v>
      </c>
    </row>
    <row r="46" spans="1:4" ht="17.399999999999999" customHeight="1" thickBot="1">
      <c r="A46" s="414" t="s">
        <v>955</v>
      </c>
      <c r="B46" s="26">
        <v>13</v>
      </c>
      <c r="C46" s="26" t="s">
        <v>420</v>
      </c>
      <c r="D46" s="16">
        <f>'пр.9,10'!G528</f>
        <v>10</v>
      </c>
    </row>
    <row r="47" spans="1:4" ht="15" thickBot="1">
      <c r="A47" s="12" t="s">
        <v>947</v>
      </c>
      <c r="B47" s="9">
        <v>14</v>
      </c>
      <c r="C47" s="9"/>
      <c r="D47" s="15">
        <f>D48</f>
        <v>15401.1</v>
      </c>
    </row>
    <row r="48" spans="1:4" ht="15" thickBot="1">
      <c r="A48" s="272" t="s">
        <v>719</v>
      </c>
      <c r="B48" s="26">
        <v>14</v>
      </c>
      <c r="C48" s="26" t="s">
        <v>420</v>
      </c>
      <c r="D48" s="16">
        <f>'пр.9,10'!G533</f>
        <v>15401.1</v>
      </c>
    </row>
    <row r="49" spans="1:5" ht="15" thickBot="1">
      <c r="A49" s="12" t="s">
        <v>878</v>
      </c>
      <c r="B49" s="35" t="s">
        <v>277</v>
      </c>
      <c r="C49" s="35" t="s">
        <v>277</v>
      </c>
      <c r="D49" s="35">
        <f>'пр.9,10'!G757</f>
        <v>1055.7</v>
      </c>
    </row>
    <row r="50" spans="1:5" ht="15" thickBot="1">
      <c r="A50" s="101" t="s">
        <v>419</v>
      </c>
      <c r="B50" s="92"/>
      <c r="C50" s="102"/>
      <c r="D50" s="201">
        <f>D7+D16+D19+D24+D27+D33+D36+D38+D43+D47+D49+D45</f>
        <v>406435.6</v>
      </c>
      <c r="E50" s="248"/>
    </row>
    <row r="51" spans="1:5">
      <c r="E51" s="17" t="s">
        <v>883</v>
      </c>
    </row>
    <row r="52" spans="1:5">
      <c r="E52" s="17" t="s">
        <v>363</v>
      </c>
    </row>
    <row r="53" spans="1:5">
      <c r="E53" s="17" t="str">
        <f>D3</f>
        <v>проект</v>
      </c>
    </row>
    <row r="54" spans="1:5" ht="29.4" customHeight="1">
      <c r="A54" s="546" t="s">
        <v>755</v>
      </c>
      <c r="B54" s="546"/>
      <c r="C54" s="546"/>
      <c r="D54" s="546"/>
      <c r="E54" s="546"/>
    </row>
    <row r="55" spans="1:5" ht="10.95" customHeight="1" thickBot="1">
      <c r="E55" s="2" t="s">
        <v>388</v>
      </c>
    </row>
    <row r="56" spans="1:5">
      <c r="A56" s="303" t="s">
        <v>389</v>
      </c>
      <c r="B56" s="304" t="s">
        <v>431</v>
      </c>
      <c r="C56" s="304" t="s">
        <v>390</v>
      </c>
      <c r="D56" s="531" t="s">
        <v>366</v>
      </c>
      <c r="E56" s="533"/>
    </row>
    <row r="57" spans="1:5">
      <c r="A57" s="305"/>
      <c r="B57" s="305"/>
      <c r="C57" s="305"/>
      <c r="D57" s="306">
        <v>2022</v>
      </c>
      <c r="E57" s="306">
        <v>2023</v>
      </c>
    </row>
    <row r="58" spans="1:5" ht="13.95" customHeight="1" thickBot="1">
      <c r="A58" s="12" t="s">
        <v>391</v>
      </c>
      <c r="B58" s="4">
        <v>1</v>
      </c>
      <c r="C58" s="4"/>
      <c r="D58" s="202">
        <f>SUM(D59:D66)</f>
        <v>106478.9</v>
      </c>
      <c r="E58" s="202">
        <f>SUM(E59:E66)</f>
        <v>106438.3</v>
      </c>
    </row>
    <row r="59" spans="1:5" ht="15" thickBot="1">
      <c r="A59" s="300" t="s">
        <v>392</v>
      </c>
      <c r="B59" s="8" t="s">
        <v>420</v>
      </c>
      <c r="C59" s="8" t="s">
        <v>427</v>
      </c>
      <c r="D59" s="16">
        <f>'пр.9,10'!N225</f>
        <v>3000.8</v>
      </c>
      <c r="E59" s="16">
        <f>'пр.9,10'!O225</f>
        <v>3000.8</v>
      </c>
    </row>
    <row r="60" spans="1:5" ht="25.2" thickBot="1">
      <c r="A60" s="300" t="s">
        <v>393</v>
      </c>
      <c r="B60" s="8" t="s">
        <v>420</v>
      </c>
      <c r="C60" s="8" t="s">
        <v>421</v>
      </c>
      <c r="D60" s="16">
        <f>'пр.9,10'!N229</f>
        <v>0</v>
      </c>
      <c r="E60" s="16">
        <f>'пр.9,10'!O229</f>
        <v>0</v>
      </c>
    </row>
    <row r="61" spans="1:5" ht="25.2" thickBot="1">
      <c r="A61" s="300" t="s">
        <v>394</v>
      </c>
      <c r="B61" s="8" t="s">
        <v>420</v>
      </c>
      <c r="C61" s="8" t="s">
        <v>422</v>
      </c>
      <c r="D61" s="16">
        <f>'пр.9,10'!N239</f>
        <v>26570</v>
      </c>
      <c r="E61" s="16">
        <f>'пр.9,10'!O239</f>
        <v>26570</v>
      </c>
    </row>
    <row r="62" spans="1:5" ht="25.2" thickBot="1">
      <c r="A62" s="300" t="s">
        <v>395</v>
      </c>
      <c r="B62" s="8" t="s">
        <v>420</v>
      </c>
      <c r="C62" s="8" t="s">
        <v>428</v>
      </c>
      <c r="D62" s="16">
        <f>'пр.9,10'!N505+'пр.9,10'!N719</f>
        <v>17080</v>
      </c>
      <c r="E62" s="16">
        <f>'пр.9,10'!O505+'пр.9,10'!O719</f>
        <v>17080</v>
      </c>
    </row>
    <row r="63" spans="1:5" ht="15" thickBot="1">
      <c r="A63" s="300" t="s">
        <v>282</v>
      </c>
      <c r="B63" s="8" t="s">
        <v>420</v>
      </c>
      <c r="C63" s="8" t="s">
        <v>423</v>
      </c>
      <c r="D63" s="16">
        <f>'пр.9,10'!N272</f>
        <v>42.7</v>
      </c>
      <c r="E63" s="16">
        <f>'пр.9,10'!O272</f>
        <v>1.2</v>
      </c>
    </row>
    <row r="64" spans="1:5" ht="15" thickBot="1">
      <c r="A64" s="47" t="s">
        <v>305</v>
      </c>
      <c r="B64" s="8" t="s">
        <v>420</v>
      </c>
      <c r="C64" s="8" t="s">
        <v>424</v>
      </c>
      <c r="D64" s="16">
        <f>'пр.9,10'!N277</f>
        <v>0</v>
      </c>
      <c r="E64" s="16">
        <f>'пр.9,10'!O277</f>
        <v>0</v>
      </c>
    </row>
    <row r="65" spans="1:5" ht="15" thickBot="1">
      <c r="A65" s="300" t="s">
        <v>396</v>
      </c>
      <c r="B65" s="8" t="s">
        <v>420</v>
      </c>
      <c r="C65" s="8">
        <v>11</v>
      </c>
      <c r="D65" s="16">
        <f>'пр.9,10'!N281</f>
        <v>50</v>
      </c>
      <c r="E65" s="16">
        <f>'пр.9,10'!O281</f>
        <v>50</v>
      </c>
    </row>
    <row r="66" spans="1:5" ht="15" thickBot="1">
      <c r="A66" s="300" t="s">
        <v>397</v>
      </c>
      <c r="B66" s="8" t="s">
        <v>420</v>
      </c>
      <c r="C66" s="8">
        <v>13</v>
      </c>
      <c r="D66" s="16">
        <f>'пр.9,10'!N285+'пр.9,10'!N541+'пр.9,10'!N687</f>
        <v>59735.4</v>
      </c>
      <c r="E66" s="16">
        <f>'пр.9,10'!O285+'пр.9,10'!O541+'пр.9,10'!O687</f>
        <v>59736.3</v>
      </c>
    </row>
    <row r="67" spans="1:5" ht="24.6" thickBot="1">
      <c r="A67" s="12" t="s">
        <v>398</v>
      </c>
      <c r="B67" s="9" t="s">
        <v>421</v>
      </c>
      <c r="C67" s="9"/>
      <c r="D67" s="15">
        <f>SUM(D68:D68)</f>
        <v>8720</v>
      </c>
      <c r="E67" s="15">
        <f>SUM(E68:E68)</f>
        <v>8720</v>
      </c>
    </row>
    <row r="68" spans="1:5" ht="25.2" thickBot="1">
      <c r="A68" s="300" t="s">
        <v>399</v>
      </c>
      <c r="B68" s="8" t="s">
        <v>421</v>
      </c>
      <c r="C68" s="8" t="s">
        <v>426</v>
      </c>
      <c r="D68" s="16">
        <f>'пр.9,10'!N741+'пр.9,10'!N319</f>
        <v>8720</v>
      </c>
      <c r="E68" s="16">
        <f>'пр.9,10'!O741+'пр.9,10'!O319</f>
        <v>8720</v>
      </c>
    </row>
    <row r="69" spans="1:5" ht="16.2" customHeight="1" thickBot="1">
      <c r="A69" s="12" t="s">
        <v>401</v>
      </c>
      <c r="B69" s="9" t="s">
        <v>422</v>
      </c>
      <c r="C69" s="9"/>
      <c r="D69" s="15">
        <f>SUM(D70:D73)</f>
        <v>6048.4</v>
      </c>
      <c r="E69" s="15">
        <f>SUM(E70:E73)</f>
        <v>6354.8</v>
      </c>
    </row>
    <row r="70" spans="1:5" ht="15" thickBot="1">
      <c r="A70" s="300" t="s">
        <v>402</v>
      </c>
      <c r="B70" s="8" t="s">
        <v>422</v>
      </c>
      <c r="C70" s="8" t="s">
        <v>420</v>
      </c>
      <c r="D70" s="16">
        <f>'пр.9,10'!N352</f>
        <v>120</v>
      </c>
      <c r="E70" s="16">
        <f>'пр.9,10'!O352</f>
        <v>120</v>
      </c>
    </row>
    <row r="71" spans="1:5" ht="15" thickBot="1">
      <c r="A71" s="300" t="s">
        <v>403</v>
      </c>
      <c r="B71" s="8" t="s">
        <v>422</v>
      </c>
      <c r="C71" s="8" t="s">
        <v>423</v>
      </c>
      <c r="D71" s="16">
        <f>'пр.9,10'!N357</f>
        <v>126</v>
      </c>
      <c r="E71" s="16">
        <f>'пр.9,10'!O357</f>
        <v>126</v>
      </c>
    </row>
    <row r="72" spans="1:5" ht="15" thickBot="1">
      <c r="A72" s="300" t="s">
        <v>404</v>
      </c>
      <c r="B72" s="8" t="s">
        <v>422</v>
      </c>
      <c r="C72" s="8" t="s">
        <v>426</v>
      </c>
      <c r="D72" s="16">
        <f>'пр.9,10'!N360</f>
        <v>5593</v>
      </c>
      <c r="E72" s="16">
        <f>'пр.9,10'!O360</f>
        <v>5895</v>
      </c>
    </row>
    <row r="73" spans="1:5" ht="15" thickBot="1">
      <c r="A73" s="300" t="s">
        <v>405</v>
      </c>
      <c r="B73" s="8" t="s">
        <v>422</v>
      </c>
      <c r="C73" s="8">
        <v>12</v>
      </c>
      <c r="D73" s="16">
        <f>'пр.9,10'!N365</f>
        <v>209.4</v>
      </c>
      <c r="E73" s="16">
        <f>'пр.9,10'!O365</f>
        <v>213.79999999999998</v>
      </c>
    </row>
    <row r="74" spans="1:5" ht="15" thickBot="1">
      <c r="A74" s="12" t="s">
        <v>406</v>
      </c>
      <c r="B74" s="9" t="s">
        <v>423</v>
      </c>
      <c r="C74" s="9"/>
      <c r="D74" s="15">
        <f>D75+D76</f>
        <v>0</v>
      </c>
      <c r="E74" s="15">
        <f>E75+E76</f>
        <v>0</v>
      </c>
    </row>
    <row r="75" spans="1:5" ht="15" thickBot="1">
      <c r="A75" s="300" t="s">
        <v>407</v>
      </c>
      <c r="B75" s="8" t="s">
        <v>423</v>
      </c>
      <c r="C75" s="8" t="s">
        <v>427</v>
      </c>
      <c r="D75" s="16">
        <v>0</v>
      </c>
      <c r="E75" s="16">
        <v>0</v>
      </c>
    </row>
    <row r="76" spans="1:5" ht="15" thickBot="1">
      <c r="A76" s="300" t="s">
        <v>542</v>
      </c>
      <c r="B76" s="8" t="s">
        <v>423</v>
      </c>
      <c r="C76" s="8" t="s">
        <v>423</v>
      </c>
      <c r="D76" s="16">
        <f>'пр.9,10'!N704</f>
        <v>0</v>
      </c>
      <c r="E76" s="16">
        <f>'пр.9,10'!O704</f>
        <v>0</v>
      </c>
    </row>
    <row r="77" spans="1:5" ht="15" thickBot="1">
      <c r="A77" s="12" t="s">
        <v>545</v>
      </c>
      <c r="B77" s="9" t="s">
        <v>424</v>
      </c>
      <c r="C77" s="9"/>
      <c r="D77" s="15">
        <f>SUM(D78:D82)</f>
        <v>192334.7</v>
      </c>
      <c r="E77" s="15">
        <f>SUM(E78:E82)</f>
        <v>179348.09999999998</v>
      </c>
    </row>
    <row r="78" spans="1:5" ht="15" thickBot="1">
      <c r="A78" s="300" t="s">
        <v>408</v>
      </c>
      <c r="B78" s="8" t="s">
        <v>424</v>
      </c>
      <c r="C78" s="8" t="s">
        <v>420</v>
      </c>
      <c r="D78" s="16">
        <f>'пр.9,10'!N15</f>
        <v>48055.799999999996</v>
      </c>
      <c r="E78" s="16">
        <f>'пр.9,10'!O15</f>
        <v>42721.200000000004</v>
      </c>
    </row>
    <row r="79" spans="1:5" ht="15" thickBot="1">
      <c r="A79" s="300" t="s">
        <v>409</v>
      </c>
      <c r="B79" s="8" t="s">
        <v>424</v>
      </c>
      <c r="C79" s="8" t="s">
        <v>427</v>
      </c>
      <c r="D79" s="16">
        <f>'пр.9,10'!N55</f>
        <v>93318.7</v>
      </c>
      <c r="E79" s="16">
        <f>'пр.9,10'!O55</f>
        <v>86825.2</v>
      </c>
    </row>
    <row r="80" spans="1:5" ht="15" thickBot="1">
      <c r="A80" s="300" t="s">
        <v>170</v>
      </c>
      <c r="B80" s="8" t="s">
        <v>424</v>
      </c>
      <c r="C80" s="8" t="s">
        <v>421</v>
      </c>
      <c r="D80" s="16">
        <f>'пр.9,10'!N124+'пр.9,10'!N470</f>
        <v>33730</v>
      </c>
      <c r="E80" s="16">
        <f>'пр.9,10'!O124+'пр.9,10'!O470</f>
        <v>33730</v>
      </c>
    </row>
    <row r="81" spans="1:5" ht="15" thickBot="1">
      <c r="A81" s="300" t="s">
        <v>410</v>
      </c>
      <c r="B81" s="8" t="s">
        <v>424</v>
      </c>
      <c r="C81" s="8" t="s">
        <v>424</v>
      </c>
      <c r="D81" s="16">
        <f>'пр.9,10'!N398+'пр.9,10'!N114</f>
        <v>240.2</v>
      </c>
      <c r="E81" s="16">
        <f>'пр.9,10'!O398+'пр.9,10'!O114</f>
        <v>233.29999999999998</v>
      </c>
    </row>
    <row r="82" spans="1:5" ht="15" thickBot="1">
      <c r="A82" s="300" t="s">
        <v>411</v>
      </c>
      <c r="B82" s="8" t="s">
        <v>424</v>
      </c>
      <c r="C82" s="8" t="s">
        <v>426</v>
      </c>
      <c r="D82" s="16">
        <f>'пр.9,10'!N160</f>
        <v>16990</v>
      </c>
      <c r="E82" s="16">
        <f>'пр.9,10'!O160</f>
        <v>15838.4</v>
      </c>
    </row>
    <row r="83" spans="1:5" ht="15" thickBot="1">
      <c r="A83" s="12" t="s">
        <v>546</v>
      </c>
      <c r="B83" s="9" t="s">
        <v>425</v>
      </c>
      <c r="C83" s="9"/>
      <c r="D83" s="202">
        <f>SUM(D84:D85)</f>
        <v>31216.5</v>
      </c>
      <c r="E83" s="202">
        <f>SUM(E84:E85)</f>
        <v>31216.3</v>
      </c>
    </row>
    <row r="84" spans="1:5" ht="15" thickBot="1">
      <c r="A84" s="300" t="s">
        <v>412</v>
      </c>
      <c r="B84" s="8" t="s">
        <v>425</v>
      </c>
      <c r="C84" s="8" t="s">
        <v>420</v>
      </c>
      <c r="D84" s="180">
        <f>'пр.9,10'!N594</f>
        <v>27436.5</v>
      </c>
      <c r="E84" s="180">
        <f>'пр.9,10'!O594</f>
        <v>27436.3</v>
      </c>
    </row>
    <row r="85" spans="1:5" ht="15" thickBot="1">
      <c r="A85" s="300" t="s">
        <v>413</v>
      </c>
      <c r="B85" s="8" t="s">
        <v>425</v>
      </c>
      <c r="C85" s="8" t="s">
        <v>422</v>
      </c>
      <c r="D85" s="16">
        <f>'пр.9,10'!N657</f>
        <v>3780</v>
      </c>
      <c r="E85" s="16">
        <f>'пр.9,10'!O657</f>
        <v>3780</v>
      </c>
    </row>
    <row r="86" spans="1:5" ht="15" thickBot="1">
      <c r="A86" s="12" t="s">
        <v>547</v>
      </c>
      <c r="B86" s="9" t="s">
        <v>426</v>
      </c>
      <c r="C86" s="9"/>
      <c r="D86" s="15">
        <f>D87</f>
        <v>0</v>
      </c>
      <c r="E86" s="15"/>
    </row>
    <row r="87" spans="1:5" ht="15" thickBot="1">
      <c r="A87" s="300" t="s">
        <v>414</v>
      </c>
      <c r="B87" s="8" t="s">
        <v>426</v>
      </c>
      <c r="C87" s="8" t="s">
        <v>426</v>
      </c>
      <c r="D87" s="16">
        <f>'пр.9,10'!N414</f>
        <v>0</v>
      </c>
      <c r="E87" s="16">
        <f>'пр.9,10'!O414</f>
        <v>0</v>
      </c>
    </row>
    <row r="88" spans="1:5" ht="15" thickBot="1">
      <c r="A88" s="12" t="s">
        <v>548</v>
      </c>
      <c r="B88" s="9">
        <v>10</v>
      </c>
      <c r="C88" s="9"/>
      <c r="D88" s="15">
        <f>SUM(D89:D92)</f>
        <v>15181.2</v>
      </c>
      <c r="E88" s="15">
        <f>SUM(E89:E92)</f>
        <v>14181.2</v>
      </c>
    </row>
    <row r="89" spans="1:5" ht="15" thickBot="1">
      <c r="A89" s="300" t="s">
        <v>415</v>
      </c>
      <c r="B89" s="8">
        <v>10</v>
      </c>
      <c r="C89" s="8" t="s">
        <v>420</v>
      </c>
      <c r="D89" s="16">
        <f>'пр.9,10'!N423</f>
        <v>1000</v>
      </c>
      <c r="E89" s="16">
        <f>'пр.9,10'!O423</f>
        <v>0</v>
      </c>
    </row>
    <row r="90" spans="1:5" ht="15" thickBot="1">
      <c r="A90" s="300" t="s">
        <v>416</v>
      </c>
      <c r="B90" s="8">
        <v>10</v>
      </c>
      <c r="C90" s="8" t="s">
        <v>421</v>
      </c>
      <c r="D90" s="16">
        <f>'пр.9,10'!N427</f>
        <v>10530</v>
      </c>
      <c r="E90" s="16">
        <f>'пр.9,10'!O427</f>
        <v>10530</v>
      </c>
    </row>
    <row r="91" spans="1:5" ht="15" thickBot="1">
      <c r="A91" s="300" t="s">
        <v>675</v>
      </c>
      <c r="B91" s="8" t="s">
        <v>276</v>
      </c>
      <c r="C91" s="8" t="s">
        <v>422</v>
      </c>
      <c r="D91" s="16">
        <f>'пр.9,10'!N217</f>
        <v>1437.6</v>
      </c>
      <c r="E91" s="16">
        <f>'пр.9,10'!O217</f>
        <v>1437.6</v>
      </c>
    </row>
    <row r="92" spans="1:5" ht="15" thickBot="1">
      <c r="A92" s="300" t="s">
        <v>417</v>
      </c>
      <c r="B92" s="8">
        <v>10</v>
      </c>
      <c r="C92" s="8" t="s">
        <v>428</v>
      </c>
      <c r="D92" s="16">
        <f>'пр.9,10'!N432</f>
        <v>2213.6000000000004</v>
      </c>
      <c r="E92" s="16">
        <f>'пр.9,10'!O432</f>
        <v>2213.6000000000004</v>
      </c>
    </row>
    <row r="93" spans="1:5" ht="15" thickBot="1">
      <c r="A93" s="12" t="s">
        <v>549</v>
      </c>
      <c r="B93" s="9">
        <v>11</v>
      </c>
      <c r="C93" s="9"/>
      <c r="D93" s="15">
        <f>D94</f>
        <v>0</v>
      </c>
      <c r="E93" s="15">
        <f>E94</f>
        <v>8756.6999999999989</v>
      </c>
    </row>
    <row r="94" spans="1:5" ht="15" thickBot="1">
      <c r="A94" s="300" t="s">
        <v>418</v>
      </c>
      <c r="B94" s="8">
        <v>11</v>
      </c>
      <c r="C94" s="8" t="s">
        <v>420</v>
      </c>
      <c r="D94" s="16">
        <f>'пр.9,10'!N453</f>
        <v>0</v>
      </c>
      <c r="E94" s="16">
        <f>'пр.9,10'!O453</f>
        <v>8756.6999999999989</v>
      </c>
    </row>
    <row r="95" spans="1:5" ht="15" thickBot="1">
      <c r="A95" s="413" t="s">
        <v>954</v>
      </c>
      <c r="B95" s="35">
        <v>13</v>
      </c>
      <c r="C95" s="35"/>
      <c r="D95" s="15">
        <f>D96</f>
        <v>10</v>
      </c>
      <c r="E95" s="15">
        <f>E96</f>
        <v>10</v>
      </c>
    </row>
    <row r="96" spans="1:5" ht="16.8" customHeight="1" thickBot="1">
      <c r="A96" s="414" t="s">
        <v>955</v>
      </c>
      <c r="B96" s="26">
        <v>13</v>
      </c>
      <c r="C96" s="26" t="s">
        <v>420</v>
      </c>
      <c r="D96" s="16">
        <f>'пр.9,10'!N528</f>
        <v>10</v>
      </c>
      <c r="E96" s="16">
        <f>'пр.9,10'!O528</f>
        <v>10</v>
      </c>
    </row>
    <row r="97" spans="1:5" ht="15" thickBot="1">
      <c r="A97" s="12" t="s">
        <v>947</v>
      </c>
      <c r="B97" s="9">
        <v>14</v>
      </c>
      <c r="C97" s="9"/>
      <c r="D97" s="15">
        <f>D98</f>
        <v>19186.8</v>
      </c>
      <c r="E97" s="15">
        <f>E98</f>
        <v>18138.599999999999</v>
      </c>
    </row>
    <row r="98" spans="1:5" ht="15" thickBot="1">
      <c r="A98" s="300" t="s">
        <v>719</v>
      </c>
      <c r="B98" s="26">
        <v>14</v>
      </c>
      <c r="C98" s="26" t="s">
        <v>420</v>
      </c>
      <c r="D98" s="16">
        <f>'пр.9,10'!N533</f>
        <v>19186.8</v>
      </c>
      <c r="E98" s="16">
        <f>'пр.9,10'!O533</f>
        <v>18138.599999999999</v>
      </c>
    </row>
    <row r="99" spans="1:5" ht="15" thickBot="1">
      <c r="A99" s="12" t="s">
        <v>878</v>
      </c>
      <c r="B99" s="35" t="s">
        <v>277</v>
      </c>
      <c r="C99" s="35" t="s">
        <v>277</v>
      </c>
      <c r="D99" s="35" t="str">
        <f>'пр.9,10'!N757</f>
        <v>1055,7</v>
      </c>
      <c r="E99" s="35" t="str">
        <f>'пр.9,10'!O757</f>
        <v>1055,7</v>
      </c>
    </row>
    <row r="100" spans="1:5" ht="15" thickBot="1">
      <c r="A100" s="101" t="s">
        <v>419</v>
      </c>
      <c r="B100" s="92"/>
      <c r="C100" s="102"/>
      <c r="D100" s="201">
        <f>D58+D67+D69+D74+D77+D83+D86+D88+D93+D97+D99+D95</f>
        <v>380232.2</v>
      </c>
      <c r="E100" s="201">
        <f>E58+E67+E69+E74+E77+E83+E86+E88+E93+E97+E99+E95</f>
        <v>374219.69999999995</v>
      </c>
    </row>
  </sheetData>
  <mergeCells count="3">
    <mergeCell ref="A4:D4"/>
    <mergeCell ref="D56:E56"/>
    <mergeCell ref="A54:E54"/>
  </mergeCells>
  <phoneticPr fontId="9" type="noConversion"/>
  <pageMargins left="0.70866141732283472" right="0.15748031496062992" top="0.19685039370078741" bottom="0.35433070866141736" header="0.19685039370078741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X579"/>
  <sheetViews>
    <sheetView topLeftCell="A343" zoomScale="90" zoomScaleNormal="90" workbookViewId="0">
      <selection activeCell="A16" sqref="A16"/>
    </sheetView>
  </sheetViews>
  <sheetFormatPr defaultRowHeight="14.4"/>
  <cols>
    <col min="1" max="1" width="79.6640625" customWidth="1"/>
    <col min="2" max="2" width="15.5546875" style="158" customWidth="1"/>
    <col min="4" max="4" width="13.109375" style="235" customWidth="1"/>
    <col min="5" max="5" width="0" hidden="1" customWidth="1"/>
    <col min="6" max="6" width="74.44140625" customWidth="1"/>
    <col min="7" max="7" width="12.109375" customWidth="1"/>
    <col min="9" max="9" width="10" bestFit="1" customWidth="1"/>
  </cols>
  <sheetData>
    <row r="1" spans="1:10">
      <c r="D1" s="234" t="s">
        <v>884</v>
      </c>
      <c r="G1" s="158"/>
      <c r="J1" s="234" t="s">
        <v>885</v>
      </c>
    </row>
    <row r="2" spans="1:10">
      <c r="D2" s="234" t="s">
        <v>363</v>
      </c>
      <c r="G2" s="158"/>
      <c r="J2" s="234" t="s">
        <v>363</v>
      </c>
    </row>
    <row r="3" spans="1:10">
      <c r="D3" s="234" t="str">
        <f>'пр.1, 2'!D3</f>
        <v>проект</v>
      </c>
      <c r="G3" s="158"/>
      <c r="J3" s="234" t="str">
        <f>D3</f>
        <v>проект</v>
      </c>
    </row>
    <row r="4" spans="1:10">
      <c r="A4" s="1"/>
      <c r="F4" s="1"/>
      <c r="G4" s="158"/>
      <c r="I4" s="235"/>
    </row>
    <row r="5" spans="1:10">
      <c r="A5" s="550" t="s">
        <v>593</v>
      </c>
      <c r="B5" s="550"/>
      <c r="C5" s="550"/>
      <c r="D5" s="550"/>
      <c r="F5" s="550" t="s">
        <v>593</v>
      </c>
      <c r="G5" s="550"/>
      <c r="H5" s="550"/>
      <c r="I5" s="550"/>
      <c r="J5" s="550"/>
    </row>
    <row r="6" spans="1:10">
      <c r="A6" s="550" t="s">
        <v>592</v>
      </c>
      <c r="B6" s="550"/>
      <c r="C6" s="550"/>
      <c r="D6" s="550"/>
      <c r="F6" s="550" t="s">
        <v>592</v>
      </c>
      <c r="G6" s="550"/>
      <c r="H6" s="550"/>
      <c r="I6" s="550"/>
      <c r="J6" s="550"/>
    </row>
    <row r="7" spans="1:10" ht="15" thickBot="1">
      <c r="A7" s="549" t="s">
        <v>759</v>
      </c>
      <c r="B7" s="549"/>
      <c r="C7" s="549"/>
      <c r="D7" s="2" t="s">
        <v>177</v>
      </c>
      <c r="F7" s="549" t="s">
        <v>760</v>
      </c>
      <c r="G7" s="549"/>
      <c r="H7" s="549"/>
      <c r="I7" s="2"/>
      <c r="J7" s="2" t="s">
        <v>177</v>
      </c>
    </row>
    <row r="8" spans="1:10" ht="15" thickBot="1">
      <c r="A8" s="3" t="s">
        <v>430</v>
      </c>
      <c r="B8" s="307" t="s">
        <v>432</v>
      </c>
      <c r="C8" s="307" t="s">
        <v>433</v>
      </c>
      <c r="D8" s="236" t="s">
        <v>366</v>
      </c>
      <c r="F8" s="3" t="s">
        <v>430</v>
      </c>
      <c r="G8" s="307" t="s">
        <v>432</v>
      </c>
      <c r="H8" s="307" t="s">
        <v>433</v>
      </c>
      <c r="I8" s="547" t="s">
        <v>366</v>
      </c>
      <c r="J8" s="548"/>
    </row>
    <row r="9" spans="1:10" ht="15" thickBot="1">
      <c r="A9" s="86"/>
      <c r="B9" s="159"/>
      <c r="C9" s="87"/>
      <c r="D9" s="237" t="s">
        <v>756</v>
      </c>
      <c r="F9" s="86"/>
      <c r="G9" s="159"/>
      <c r="H9" s="87"/>
      <c r="I9" s="237" t="s">
        <v>757</v>
      </c>
      <c r="J9" s="237" t="s">
        <v>758</v>
      </c>
    </row>
    <row r="10" spans="1:10" ht="15" thickBot="1">
      <c r="A10" s="12" t="s">
        <v>434</v>
      </c>
      <c r="B10" s="36"/>
      <c r="C10" s="4"/>
      <c r="D10" s="250">
        <f>D11+D150+D241+D376+D403+D428+D496+D518+D533+D541+D480+D577</f>
        <v>406435.60000000003</v>
      </c>
      <c r="F10" s="12" t="s">
        <v>434</v>
      </c>
      <c r="G10" s="36"/>
      <c r="H10" s="4"/>
      <c r="I10" s="250">
        <f>I11+I150+I241+I376+I403+I428+I496+I518+I533+I541+I480+I577</f>
        <v>380232.2</v>
      </c>
      <c r="J10" s="250">
        <f>J11+J150+J241+J376+J403+J428+J496+J518+J533+J541+J480+J577</f>
        <v>374219.6999999999</v>
      </c>
    </row>
    <row r="11" spans="1:10" s="435" customFormat="1" ht="27" thickBot="1">
      <c r="A11" s="460" t="s">
        <v>663</v>
      </c>
      <c r="B11" s="444" t="s">
        <v>5</v>
      </c>
      <c r="C11" s="445"/>
      <c r="D11" s="446">
        <f>D12+D34+D58+D80+D84+D119+D127+D134+D138</f>
        <v>204874.30000000002</v>
      </c>
      <c r="E11" s="447"/>
      <c r="F11" s="460" t="s">
        <v>663</v>
      </c>
      <c r="G11" s="444" t="s">
        <v>5</v>
      </c>
      <c r="H11" s="445"/>
      <c r="I11" s="446">
        <f>I12+I34+I58+I80+I84+I119+I127+I134+I138</f>
        <v>180984.7</v>
      </c>
      <c r="J11" s="446">
        <f>J12+J34+J58+J80+J84+J119+J127+J134+J138</f>
        <v>167998.09999999998</v>
      </c>
    </row>
    <row r="12" spans="1:10" ht="27" thickBot="1">
      <c r="A12" s="49" t="s">
        <v>664</v>
      </c>
      <c r="B12" s="59" t="s">
        <v>6</v>
      </c>
      <c r="C12" s="50"/>
      <c r="D12" s="238">
        <f>D13</f>
        <v>52470</v>
      </c>
      <c r="F12" s="49" t="s">
        <v>664</v>
      </c>
      <c r="G12" s="59" t="s">
        <v>6</v>
      </c>
      <c r="H12" s="50"/>
      <c r="I12" s="238">
        <f>I13</f>
        <v>48055.799999999996</v>
      </c>
      <c r="J12" s="238">
        <f>J13</f>
        <v>42721.200000000004</v>
      </c>
    </row>
    <row r="13" spans="1:10" ht="53.4" thickBot="1">
      <c r="A13" s="52" t="s">
        <v>956</v>
      </c>
      <c r="B13" s="29" t="s">
        <v>7</v>
      </c>
      <c r="C13" s="9"/>
      <c r="D13" s="133">
        <f>D14+D16+D20+D23+D25+D29+D32+D27</f>
        <v>52470</v>
      </c>
      <c r="F13" s="52" t="s">
        <v>956</v>
      </c>
      <c r="G13" s="29" t="s">
        <v>7</v>
      </c>
      <c r="H13" s="9"/>
      <c r="I13" s="133">
        <f>I14+I16+I20+I23+I25+I29+I32+I27</f>
        <v>48055.799999999996</v>
      </c>
      <c r="J13" s="133">
        <f>J14+J16+J20+J23+J25+J29+J32+J27</f>
        <v>42721.200000000004</v>
      </c>
    </row>
    <row r="14" spans="1:10" ht="15" thickBot="1">
      <c r="A14" s="53" t="s">
        <v>448</v>
      </c>
      <c r="B14" s="30" t="s">
        <v>8</v>
      </c>
      <c r="C14" s="9"/>
      <c r="D14" s="45">
        <f>D15</f>
        <v>0</v>
      </c>
      <c r="F14" s="53" t="s">
        <v>448</v>
      </c>
      <c r="G14" s="30" t="s">
        <v>8</v>
      </c>
      <c r="H14" s="9"/>
      <c r="I14" s="45">
        <f>I15</f>
        <v>0</v>
      </c>
      <c r="J14" s="45">
        <f>J15</f>
        <v>0</v>
      </c>
    </row>
    <row r="15" spans="1:10" ht="25.2" thickBot="1">
      <c r="A15" s="5" t="s">
        <v>435</v>
      </c>
      <c r="B15" s="30" t="s">
        <v>8</v>
      </c>
      <c r="C15" s="8">
        <v>100</v>
      </c>
      <c r="D15" s="45">
        <f>'пр.9,10'!G20</f>
        <v>0</v>
      </c>
      <c r="F15" s="5" t="s">
        <v>435</v>
      </c>
      <c r="G15" s="30" t="s">
        <v>8</v>
      </c>
      <c r="H15" s="8">
        <v>100</v>
      </c>
      <c r="I15" s="45">
        <v>0</v>
      </c>
      <c r="J15" s="45">
        <v>0</v>
      </c>
    </row>
    <row r="16" spans="1:10" ht="15" thickBot="1">
      <c r="A16" s="251" t="s">
        <v>449</v>
      </c>
      <c r="B16" s="30" t="s">
        <v>9</v>
      </c>
      <c r="C16" s="8"/>
      <c r="D16" s="45">
        <f>D18+D19+D17</f>
        <v>3165</v>
      </c>
      <c r="F16" s="251" t="s">
        <v>449</v>
      </c>
      <c r="G16" s="30" t="s">
        <v>9</v>
      </c>
      <c r="H16" s="8"/>
      <c r="I16" s="45">
        <f>I18+I19+I17</f>
        <v>1338.7</v>
      </c>
      <c r="J16" s="45">
        <f>J18+J19+J17</f>
        <v>1000</v>
      </c>
    </row>
    <row r="17" spans="1:10" ht="25.2" thickBot="1">
      <c r="A17" s="5" t="s">
        <v>435</v>
      </c>
      <c r="B17" s="30" t="s">
        <v>9</v>
      </c>
      <c r="C17" s="8">
        <v>100</v>
      </c>
      <c r="D17" s="45">
        <v>0</v>
      </c>
      <c r="F17" s="5" t="s">
        <v>435</v>
      </c>
      <c r="G17" s="30" t="s">
        <v>9</v>
      </c>
      <c r="H17" s="8">
        <v>100</v>
      </c>
      <c r="I17" s="45">
        <v>0</v>
      </c>
      <c r="J17" s="45">
        <v>0</v>
      </c>
    </row>
    <row r="18" spans="1:10" ht="15" thickBot="1">
      <c r="A18" s="27" t="s">
        <v>436</v>
      </c>
      <c r="B18" s="30" t="s">
        <v>10</v>
      </c>
      <c r="C18" s="8" t="s">
        <v>450</v>
      </c>
      <c r="D18" s="45">
        <f>'пр.9,10'!G22</f>
        <v>3165</v>
      </c>
      <c r="F18" s="27" t="s">
        <v>436</v>
      </c>
      <c r="G18" s="30" t="s">
        <v>10</v>
      </c>
      <c r="H18" s="8" t="s">
        <v>450</v>
      </c>
      <c r="I18" s="45">
        <f>'пр.9,10'!N22</f>
        <v>1338.7</v>
      </c>
      <c r="J18" s="45">
        <f>'пр.9,10'!O22</f>
        <v>1000</v>
      </c>
    </row>
    <row r="19" spans="1:10" ht="15" thickBot="1">
      <c r="A19" s="268" t="s">
        <v>437</v>
      </c>
      <c r="B19" s="30" t="s">
        <v>10</v>
      </c>
      <c r="C19" s="8" t="s">
        <v>340</v>
      </c>
      <c r="D19" s="45">
        <f>'пр.9,10'!G23</f>
        <v>0</v>
      </c>
      <c r="F19" s="268" t="s">
        <v>437</v>
      </c>
      <c r="G19" s="30" t="s">
        <v>10</v>
      </c>
      <c r="H19" s="8" t="s">
        <v>340</v>
      </c>
      <c r="I19" s="45">
        <v>0</v>
      </c>
      <c r="J19" s="45">
        <v>0</v>
      </c>
    </row>
    <row r="20" spans="1:10" ht="27" thickBot="1">
      <c r="A20" s="251" t="s">
        <v>0</v>
      </c>
      <c r="B20" s="30" t="s">
        <v>11</v>
      </c>
      <c r="C20" s="8"/>
      <c r="D20" s="45">
        <f>D22+D21</f>
        <v>0</v>
      </c>
      <c r="F20" s="251" t="s">
        <v>0</v>
      </c>
      <c r="G20" s="30" t="s">
        <v>11</v>
      </c>
      <c r="H20" s="8"/>
      <c r="I20" s="45">
        <f>I22+I21</f>
        <v>0</v>
      </c>
      <c r="J20" s="45">
        <f>J22+J21</f>
        <v>0</v>
      </c>
    </row>
    <row r="21" spans="1:10" ht="24.6" thickBot="1">
      <c r="A21" s="173" t="s">
        <v>435</v>
      </c>
      <c r="B21" s="30" t="s">
        <v>11</v>
      </c>
      <c r="C21" s="8" t="s">
        <v>341</v>
      </c>
      <c r="D21" s="45">
        <f>'пр.9,10'!G25</f>
        <v>0</v>
      </c>
      <c r="F21" s="173" t="s">
        <v>435</v>
      </c>
      <c r="G21" s="30" t="s">
        <v>11</v>
      </c>
      <c r="H21" s="8" t="s">
        <v>341</v>
      </c>
      <c r="I21" s="45">
        <v>0</v>
      </c>
      <c r="J21" s="45">
        <v>0</v>
      </c>
    </row>
    <row r="22" spans="1:10" ht="15" thickBot="1">
      <c r="A22" s="27" t="s">
        <v>436</v>
      </c>
      <c r="B22" s="30" t="s">
        <v>11</v>
      </c>
      <c r="C22" s="8" t="s">
        <v>450</v>
      </c>
      <c r="D22" s="45">
        <f>'пр.9,10'!G26</f>
        <v>0</v>
      </c>
      <c r="F22" s="27" t="s">
        <v>436</v>
      </c>
      <c r="G22" s="30" t="s">
        <v>11</v>
      </c>
      <c r="H22" s="8" t="s">
        <v>450</v>
      </c>
      <c r="I22" s="45">
        <v>0</v>
      </c>
      <c r="J22" s="45">
        <v>0</v>
      </c>
    </row>
    <row r="23" spans="1:10" ht="27" thickBot="1">
      <c r="A23" s="251" t="s">
        <v>1</v>
      </c>
      <c r="B23" s="30" t="s">
        <v>12</v>
      </c>
      <c r="C23" s="8"/>
      <c r="D23" s="45">
        <f>D24</f>
        <v>0</v>
      </c>
      <c r="F23" s="251" t="s">
        <v>1</v>
      </c>
      <c r="G23" s="30" t="s">
        <v>12</v>
      </c>
      <c r="H23" s="8"/>
      <c r="I23" s="45">
        <f>I24</f>
        <v>0</v>
      </c>
      <c r="J23" s="45">
        <f>J24</f>
        <v>0</v>
      </c>
    </row>
    <row r="24" spans="1:10" ht="15" thickBot="1">
      <c r="A24" s="27" t="s">
        <v>436</v>
      </c>
      <c r="B24" s="30" t="s">
        <v>12</v>
      </c>
      <c r="C24" s="8" t="s">
        <v>450</v>
      </c>
      <c r="D24" s="45">
        <f>'пр.9,10'!G28</f>
        <v>0</v>
      </c>
      <c r="F24" s="27" t="s">
        <v>436</v>
      </c>
      <c r="G24" s="30" t="s">
        <v>12</v>
      </c>
      <c r="H24" s="8" t="s">
        <v>450</v>
      </c>
      <c r="I24" s="45">
        <v>0</v>
      </c>
      <c r="J24" s="45">
        <v>0</v>
      </c>
    </row>
    <row r="25" spans="1:10" ht="15" thickBot="1">
      <c r="A25" s="54" t="s">
        <v>2</v>
      </c>
      <c r="B25" s="30" t="s">
        <v>13</v>
      </c>
      <c r="C25" s="9"/>
      <c r="D25" s="45">
        <f>D26</f>
        <v>2051.5</v>
      </c>
      <c r="F25" s="54" t="s">
        <v>2</v>
      </c>
      <c r="G25" s="30" t="s">
        <v>13</v>
      </c>
      <c r="H25" s="9"/>
      <c r="I25" s="45">
        <f>I26</f>
        <v>2051.5</v>
      </c>
      <c r="J25" s="45">
        <f>J26</f>
        <v>2018.5</v>
      </c>
    </row>
    <row r="26" spans="1:10" ht="15" thickBot="1">
      <c r="A26" s="27" t="s">
        <v>436</v>
      </c>
      <c r="B26" s="30" t="s">
        <v>13</v>
      </c>
      <c r="C26" s="8" t="s">
        <v>450</v>
      </c>
      <c r="D26" s="45">
        <f>'пр.9,10'!G30</f>
        <v>2051.5</v>
      </c>
      <c r="F26" s="27" t="s">
        <v>436</v>
      </c>
      <c r="G26" s="30" t="s">
        <v>13</v>
      </c>
      <c r="H26" s="8" t="s">
        <v>450</v>
      </c>
      <c r="I26" s="45">
        <f>'пр.9,10'!N30</f>
        <v>2051.5</v>
      </c>
      <c r="J26" s="45">
        <f>'пр.9,10'!O30</f>
        <v>2018.5</v>
      </c>
    </row>
    <row r="27" spans="1:10" ht="27" thickBot="1">
      <c r="A27" s="54" t="s">
        <v>957</v>
      </c>
      <c r="B27" s="30" t="s">
        <v>728</v>
      </c>
      <c r="C27" s="29"/>
      <c r="D27" s="45">
        <f>D28</f>
        <v>0</v>
      </c>
      <c r="F27" s="54" t="s">
        <v>957</v>
      </c>
      <c r="G27" s="30" t="s">
        <v>728</v>
      </c>
      <c r="H27" s="29"/>
      <c r="I27" s="45">
        <v>0</v>
      </c>
      <c r="J27" s="45">
        <f>J28</f>
        <v>0</v>
      </c>
    </row>
    <row r="28" spans="1:10" ht="15" thickBot="1">
      <c r="A28" s="27" t="s">
        <v>436</v>
      </c>
      <c r="B28" s="30" t="s">
        <v>728</v>
      </c>
      <c r="C28" s="30" t="s">
        <v>450</v>
      </c>
      <c r="D28" s="45">
        <f>'пр.9,10'!G32</f>
        <v>0</v>
      </c>
      <c r="F28" s="27" t="s">
        <v>436</v>
      </c>
      <c r="G28" s="30" t="s">
        <v>728</v>
      </c>
      <c r="H28" s="30" t="s">
        <v>450</v>
      </c>
      <c r="I28" s="45">
        <v>0</v>
      </c>
      <c r="J28" s="45">
        <v>0</v>
      </c>
    </row>
    <row r="29" spans="1:10" ht="49.2" customHeight="1" thickBot="1">
      <c r="A29" s="251" t="s">
        <v>4</v>
      </c>
      <c r="B29" s="30" t="s">
        <v>14</v>
      </c>
      <c r="C29" s="9"/>
      <c r="D29" s="45">
        <f>D30+D31</f>
        <v>47253.5</v>
      </c>
      <c r="F29" s="251" t="s">
        <v>4</v>
      </c>
      <c r="G29" s="30" t="s">
        <v>14</v>
      </c>
      <c r="H29" s="9"/>
      <c r="I29" s="45">
        <f>I30+I31</f>
        <v>44665.599999999999</v>
      </c>
      <c r="J29" s="45">
        <f>J30+J31</f>
        <v>39702.700000000004</v>
      </c>
    </row>
    <row r="30" spans="1:10" ht="24.6" thickBot="1">
      <c r="A30" s="27" t="s">
        <v>435</v>
      </c>
      <c r="B30" s="30" t="s">
        <v>14</v>
      </c>
      <c r="C30" s="8">
        <v>100</v>
      </c>
      <c r="D30" s="45">
        <f>'пр.9,10'!G34</f>
        <v>47104.5</v>
      </c>
      <c r="F30" s="27" t="s">
        <v>435</v>
      </c>
      <c r="G30" s="30" t="s">
        <v>14</v>
      </c>
      <c r="H30" s="8">
        <v>100</v>
      </c>
      <c r="I30" s="45">
        <f>'пр.9,10'!N34</f>
        <v>44511.5</v>
      </c>
      <c r="J30" s="45">
        <f>'пр.9,10'!O34</f>
        <v>39563.9</v>
      </c>
    </row>
    <row r="31" spans="1:10" ht="15" thickBot="1">
      <c r="A31" s="27" t="s">
        <v>436</v>
      </c>
      <c r="B31" s="30" t="s">
        <v>14</v>
      </c>
      <c r="C31" s="8" t="s">
        <v>450</v>
      </c>
      <c r="D31" s="45">
        <f>'пр.9,10'!G35</f>
        <v>149</v>
      </c>
      <c r="F31" s="27" t="s">
        <v>436</v>
      </c>
      <c r="G31" s="30" t="s">
        <v>14</v>
      </c>
      <c r="H31" s="8" t="s">
        <v>450</v>
      </c>
      <c r="I31" s="45">
        <f>'пр.9,10'!N35</f>
        <v>154.1</v>
      </c>
      <c r="J31" s="45">
        <f>'пр.9,10'!O35</f>
        <v>138.80000000000001</v>
      </c>
    </row>
    <row r="32" spans="1:10" ht="25.2" thickBot="1">
      <c r="A32" s="48" t="s">
        <v>451</v>
      </c>
      <c r="B32" s="8" t="s">
        <v>619</v>
      </c>
      <c r="C32" s="8"/>
      <c r="D32" s="130">
        <f>D33</f>
        <v>0</v>
      </c>
      <c r="F32" s="48" t="s">
        <v>451</v>
      </c>
      <c r="G32" s="8" t="s">
        <v>619</v>
      </c>
      <c r="H32" s="8"/>
      <c r="I32" s="130">
        <f>I33</f>
        <v>0</v>
      </c>
      <c r="J32" s="130">
        <f>J33</f>
        <v>0</v>
      </c>
    </row>
    <row r="33" spans="1:10" ht="15" thickBot="1">
      <c r="A33" s="27" t="s">
        <v>436</v>
      </c>
      <c r="B33" s="8" t="s">
        <v>619</v>
      </c>
      <c r="C33" s="8" t="s">
        <v>450</v>
      </c>
      <c r="D33" s="130">
        <f>'пр.9,10'!G38+'пр.9,10'!G36</f>
        <v>0</v>
      </c>
      <c r="F33" s="27" t="s">
        <v>436</v>
      </c>
      <c r="G33" s="8" t="s">
        <v>619</v>
      </c>
      <c r="H33" s="8" t="s">
        <v>450</v>
      </c>
      <c r="I33" s="130">
        <v>0</v>
      </c>
      <c r="J33" s="130">
        <f>'пр.9,10'!M38+'пр.9,10'!M36</f>
        <v>0</v>
      </c>
    </row>
    <row r="34" spans="1:10" ht="27" thickBot="1">
      <c r="A34" s="49" t="s">
        <v>665</v>
      </c>
      <c r="B34" s="59" t="s">
        <v>17</v>
      </c>
      <c r="C34" s="55"/>
      <c r="D34" s="238">
        <f>D35</f>
        <v>105690.2</v>
      </c>
      <c r="F34" s="49" t="s">
        <v>665</v>
      </c>
      <c r="G34" s="59" t="s">
        <v>17</v>
      </c>
      <c r="H34" s="55"/>
      <c r="I34" s="238">
        <f>I35</f>
        <v>88884.800000000003</v>
      </c>
      <c r="J34" s="238">
        <f>J35</f>
        <v>82391.3</v>
      </c>
    </row>
    <row r="35" spans="1:10" ht="40.200000000000003" thickBot="1">
      <c r="A35" s="56" t="s">
        <v>15</v>
      </c>
      <c r="B35" s="29" t="s">
        <v>19</v>
      </c>
      <c r="C35" s="9"/>
      <c r="D35" s="133">
        <f>D36+D39+D42+D45+D47+D51+D54+D49+D56</f>
        <v>105690.2</v>
      </c>
      <c r="F35" s="56" t="s">
        <v>15</v>
      </c>
      <c r="G35" s="29" t="s">
        <v>19</v>
      </c>
      <c r="H35" s="9"/>
      <c r="I35" s="133">
        <f>I36+I39+I42+I45+I47+I51+I54+I49+I56</f>
        <v>88884.800000000003</v>
      </c>
      <c r="J35" s="133">
        <f>J36+J39+J42+J45+J47+J51+J54+J49+J56</f>
        <v>82391.3</v>
      </c>
    </row>
    <row r="36" spans="1:10" ht="15" thickBot="1">
      <c r="A36" s="53" t="s">
        <v>448</v>
      </c>
      <c r="B36" s="30" t="s">
        <v>18</v>
      </c>
      <c r="C36" s="9"/>
      <c r="D36" s="45">
        <f>D37+D38</f>
        <v>2630</v>
      </c>
      <c r="F36" s="53" t="s">
        <v>448</v>
      </c>
      <c r="G36" s="30" t="s">
        <v>18</v>
      </c>
      <c r="H36" s="9"/>
      <c r="I36" s="45">
        <f>I37+I38</f>
        <v>2630</v>
      </c>
      <c r="J36" s="45">
        <f>J37+J38</f>
        <v>2630</v>
      </c>
    </row>
    <row r="37" spans="1:10" ht="25.2" thickBot="1">
      <c r="A37" s="5" t="s">
        <v>435</v>
      </c>
      <c r="B37" s="30" t="s">
        <v>18</v>
      </c>
      <c r="C37" s="8" t="s">
        <v>341</v>
      </c>
      <c r="D37" s="45">
        <f>'пр.9,10'!G59</f>
        <v>2630</v>
      </c>
      <c r="F37" s="5" t="s">
        <v>435</v>
      </c>
      <c r="G37" s="30" t="s">
        <v>18</v>
      </c>
      <c r="H37" s="8" t="s">
        <v>341</v>
      </c>
      <c r="I37" s="45">
        <f>'пр.9,10'!N59</f>
        <v>2630</v>
      </c>
      <c r="J37" s="45">
        <f>'пр.9,10'!O59</f>
        <v>2630</v>
      </c>
    </row>
    <row r="38" spans="1:10" ht="15" thickBot="1">
      <c r="A38" s="27" t="s">
        <v>436</v>
      </c>
      <c r="B38" s="30" t="s">
        <v>18</v>
      </c>
      <c r="C38" s="8" t="s">
        <v>450</v>
      </c>
      <c r="D38" s="45">
        <f>'пр.9,10'!G60</f>
        <v>0</v>
      </c>
      <c r="F38" s="27" t="s">
        <v>436</v>
      </c>
      <c r="G38" s="30" t="s">
        <v>18</v>
      </c>
      <c r="H38" s="8" t="s">
        <v>450</v>
      </c>
      <c r="I38" s="45">
        <v>0</v>
      </c>
      <c r="J38" s="45">
        <v>0</v>
      </c>
    </row>
    <row r="39" spans="1:10" ht="15" thickBot="1">
      <c r="A39" s="251" t="s">
        <v>449</v>
      </c>
      <c r="B39" s="30" t="s">
        <v>20</v>
      </c>
      <c r="C39" s="8"/>
      <c r="D39" s="45">
        <f>D40+D41</f>
        <v>8736.4</v>
      </c>
      <c r="F39" s="251" t="s">
        <v>449</v>
      </c>
      <c r="G39" s="30" t="s">
        <v>20</v>
      </c>
      <c r="H39" s="8"/>
      <c r="I39" s="45">
        <f>I40+I41</f>
        <v>2579.6</v>
      </c>
      <c r="J39" s="45">
        <f>J40+J41</f>
        <v>2814.5</v>
      </c>
    </row>
    <row r="40" spans="1:10" ht="15" thickBot="1">
      <c r="A40" s="27" t="s">
        <v>436</v>
      </c>
      <c r="B40" s="30" t="s">
        <v>20</v>
      </c>
      <c r="C40" s="8" t="s">
        <v>450</v>
      </c>
      <c r="D40" s="45">
        <f>'пр.9,10'!G62</f>
        <v>8736.4</v>
      </c>
      <c r="F40" s="27" t="s">
        <v>436</v>
      </c>
      <c r="G40" s="30" t="s">
        <v>20</v>
      </c>
      <c r="H40" s="8" t="s">
        <v>450</v>
      </c>
      <c r="I40" s="45">
        <f>'пр.9,10'!N62</f>
        <v>2579.6</v>
      </c>
      <c r="J40" s="45">
        <f>'пр.9,10'!O62</f>
        <v>2814.5</v>
      </c>
    </row>
    <row r="41" spans="1:10" ht="15" thickBot="1">
      <c r="A41" s="268" t="s">
        <v>437</v>
      </c>
      <c r="B41" s="30" t="s">
        <v>20</v>
      </c>
      <c r="C41" s="8" t="s">
        <v>340</v>
      </c>
      <c r="D41" s="45">
        <f>'пр.9,10'!G63</f>
        <v>0</v>
      </c>
      <c r="F41" s="268" t="s">
        <v>437</v>
      </c>
      <c r="G41" s="30" t="s">
        <v>20</v>
      </c>
      <c r="H41" s="8" t="s">
        <v>340</v>
      </c>
      <c r="I41" s="45">
        <v>0</v>
      </c>
      <c r="J41" s="45">
        <v>0</v>
      </c>
    </row>
    <row r="42" spans="1:10" ht="27" thickBot="1">
      <c r="A42" s="251" t="s">
        <v>0</v>
      </c>
      <c r="B42" s="30" t="s">
        <v>21</v>
      </c>
      <c r="C42" s="9"/>
      <c r="D42" s="45">
        <f>D44+D43</f>
        <v>0</v>
      </c>
      <c r="F42" s="251" t="s">
        <v>0</v>
      </c>
      <c r="G42" s="30" t="s">
        <v>21</v>
      </c>
      <c r="H42" s="9"/>
      <c r="I42" s="45">
        <f>I44+I43</f>
        <v>0</v>
      </c>
      <c r="J42" s="45">
        <f>J44+J43</f>
        <v>0</v>
      </c>
    </row>
    <row r="43" spans="1:10" ht="25.2" thickBot="1">
      <c r="A43" s="5" t="s">
        <v>435</v>
      </c>
      <c r="B43" s="30" t="s">
        <v>21</v>
      </c>
      <c r="C43" s="30" t="s">
        <v>341</v>
      </c>
      <c r="D43" s="45">
        <f>'пр.9,10'!G65</f>
        <v>0</v>
      </c>
      <c r="F43" s="5" t="s">
        <v>435</v>
      </c>
      <c r="G43" s="30" t="s">
        <v>21</v>
      </c>
      <c r="H43" s="30" t="s">
        <v>341</v>
      </c>
      <c r="I43" s="45">
        <v>0</v>
      </c>
      <c r="J43" s="45">
        <v>0</v>
      </c>
    </row>
    <row r="44" spans="1:10" ht="15" thickBot="1">
      <c r="A44" s="27" t="s">
        <v>436</v>
      </c>
      <c r="B44" s="30" t="s">
        <v>21</v>
      </c>
      <c r="C44" s="8" t="s">
        <v>450</v>
      </c>
      <c r="D44" s="45">
        <f>'пр.9,10'!G66</f>
        <v>0</v>
      </c>
      <c r="F44" s="27" t="s">
        <v>436</v>
      </c>
      <c r="G44" s="30" t="s">
        <v>21</v>
      </c>
      <c r="H44" s="8" t="s">
        <v>450</v>
      </c>
      <c r="I44" s="45">
        <v>0</v>
      </c>
      <c r="J44" s="45">
        <v>0</v>
      </c>
    </row>
    <row r="45" spans="1:10" ht="27" thickBot="1">
      <c r="A45" s="251" t="s">
        <v>1</v>
      </c>
      <c r="B45" s="30" t="s">
        <v>22</v>
      </c>
      <c r="C45" s="9"/>
      <c r="D45" s="45">
        <f>D46</f>
        <v>0</v>
      </c>
      <c r="F45" s="251" t="s">
        <v>1</v>
      </c>
      <c r="G45" s="30" t="s">
        <v>22</v>
      </c>
      <c r="H45" s="9"/>
      <c r="I45" s="45">
        <f>I46</f>
        <v>0</v>
      </c>
      <c r="J45" s="45">
        <f>J46</f>
        <v>0</v>
      </c>
    </row>
    <row r="46" spans="1:10" ht="15" thickBot="1">
      <c r="A46" s="27" t="s">
        <v>436</v>
      </c>
      <c r="B46" s="30" t="s">
        <v>22</v>
      </c>
      <c r="C46" s="8" t="s">
        <v>450</v>
      </c>
      <c r="D46" s="45">
        <f>'пр.9,10'!G68</f>
        <v>0</v>
      </c>
      <c r="F46" s="27" t="s">
        <v>436</v>
      </c>
      <c r="G46" s="30" t="s">
        <v>22</v>
      </c>
      <c r="H46" s="8" t="s">
        <v>450</v>
      </c>
      <c r="I46" s="45">
        <v>0</v>
      </c>
      <c r="J46" s="45">
        <v>0</v>
      </c>
    </row>
    <row r="47" spans="1:10" ht="15" thickBot="1">
      <c r="A47" s="54" t="s">
        <v>2</v>
      </c>
      <c r="B47" s="30" t="s">
        <v>23</v>
      </c>
      <c r="C47" s="8"/>
      <c r="D47" s="45">
        <f>D48</f>
        <v>619</v>
      </c>
      <c r="F47" s="54" t="s">
        <v>2</v>
      </c>
      <c r="G47" s="30" t="s">
        <v>23</v>
      </c>
      <c r="H47" s="8"/>
      <c r="I47" s="45">
        <f>I48</f>
        <v>619</v>
      </c>
      <c r="J47" s="45">
        <f>J48</f>
        <v>619</v>
      </c>
    </row>
    <row r="48" spans="1:10" ht="15" thickBot="1">
      <c r="A48" s="27" t="s">
        <v>436</v>
      </c>
      <c r="B48" s="30" t="s">
        <v>23</v>
      </c>
      <c r="C48" s="8" t="s">
        <v>450</v>
      </c>
      <c r="D48" s="45">
        <f>'пр.9,10'!G70</f>
        <v>619</v>
      </c>
      <c r="F48" s="27" t="s">
        <v>436</v>
      </c>
      <c r="G48" s="30" t="s">
        <v>23</v>
      </c>
      <c r="H48" s="8" t="s">
        <v>450</v>
      </c>
      <c r="I48" s="45">
        <f>'пр.9,10'!N70</f>
        <v>619</v>
      </c>
      <c r="J48" s="45">
        <f>'пр.9,10'!O70</f>
        <v>619</v>
      </c>
    </row>
    <row r="49" spans="1:10" ht="27" thickBot="1">
      <c r="A49" s="54" t="s">
        <v>957</v>
      </c>
      <c r="B49" s="30" t="s">
        <v>729</v>
      </c>
      <c r="C49" s="29"/>
      <c r="D49" s="45">
        <f>D50</f>
        <v>0</v>
      </c>
      <c r="F49" s="54" t="s">
        <v>957</v>
      </c>
      <c r="G49" s="30" t="s">
        <v>729</v>
      </c>
      <c r="H49" s="29"/>
      <c r="I49" s="45">
        <f>I50</f>
        <v>0</v>
      </c>
      <c r="J49" s="45">
        <f>J50</f>
        <v>0</v>
      </c>
    </row>
    <row r="50" spans="1:10" ht="15" thickBot="1">
      <c r="A50" s="27" t="s">
        <v>436</v>
      </c>
      <c r="B50" s="30" t="s">
        <v>729</v>
      </c>
      <c r="C50" s="30" t="s">
        <v>450</v>
      </c>
      <c r="D50" s="45">
        <f>'пр.9,10'!G72</f>
        <v>0</v>
      </c>
      <c r="F50" s="27" t="s">
        <v>436</v>
      </c>
      <c r="G50" s="30" t="s">
        <v>729</v>
      </c>
      <c r="H50" s="30" t="s">
        <v>450</v>
      </c>
      <c r="I50" s="45">
        <v>0</v>
      </c>
      <c r="J50" s="45">
        <v>0</v>
      </c>
    </row>
    <row r="51" spans="1:10" ht="66.599999999999994" thickBot="1">
      <c r="A51" s="251" t="s">
        <v>16</v>
      </c>
      <c r="B51" s="30" t="s">
        <v>24</v>
      </c>
      <c r="C51" s="8"/>
      <c r="D51" s="45">
        <f>D52+D53</f>
        <v>93704.8</v>
      </c>
      <c r="F51" s="251" t="s">
        <v>16</v>
      </c>
      <c r="G51" s="30" t="s">
        <v>24</v>
      </c>
      <c r="H51" s="8"/>
      <c r="I51" s="45">
        <f>I52+I53</f>
        <v>83056.2</v>
      </c>
      <c r="J51" s="45">
        <f>J52+J53</f>
        <v>73827.8</v>
      </c>
    </row>
    <row r="52" spans="1:10" ht="24.6" thickBot="1">
      <c r="A52" s="27" t="s">
        <v>435</v>
      </c>
      <c r="B52" s="30" t="s">
        <v>24</v>
      </c>
      <c r="C52" s="8" t="s">
        <v>341</v>
      </c>
      <c r="D52" s="45">
        <f>'пр.9,10'!G74</f>
        <v>92646.8</v>
      </c>
      <c r="F52" s="27" t="s">
        <v>435</v>
      </c>
      <c r="G52" s="30" t="s">
        <v>24</v>
      </c>
      <c r="H52" s="8" t="s">
        <v>341</v>
      </c>
      <c r="I52" s="45">
        <f>'пр.9,10'!N74</f>
        <v>82156.3</v>
      </c>
      <c r="J52" s="45">
        <f>'пр.9,10'!O74</f>
        <v>72925.100000000006</v>
      </c>
    </row>
    <row r="53" spans="1:10" ht="15" thickBot="1">
      <c r="A53" s="27" t="s">
        <v>436</v>
      </c>
      <c r="B53" s="30" t="s">
        <v>24</v>
      </c>
      <c r="C53" s="8" t="s">
        <v>450</v>
      </c>
      <c r="D53" s="45">
        <f>'пр.9,10'!G75</f>
        <v>1058</v>
      </c>
      <c r="F53" s="27" t="s">
        <v>436</v>
      </c>
      <c r="G53" s="30" t="s">
        <v>24</v>
      </c>
      <c r="H53" s="8" t="s">
        <v>450</v>
      </c>
      <c r="I53" s="45">
        <f>'пр.9,10'!N75</f>
        <v>899.9</v>
      </c>
      <c r="J53" s="45">
        <f>'пр.9,10'!O75</f>
        <v>902.7</v>
      </c>
    </row>
    <row r="54" spans="1:10" ht="24.6" thickBot="1">
      <c r="A54" s="200" t="s">
        <v>860</v>
      </c>
      <c r="B54" s="30" t="s">
        <v>882</v>
      </c>
      <c r="C54" s="30"/>
      <c r="D54" s="130">
        <f>D55</f>
        <v>0</v>
      </c>
      <c r="F54" s="200" t="s">
        <v>860</v>
      </c>
      <c r="G54" s="30" t="s">
        <v>882</v>
      </c>
      <c r="H54" s="30"/>
      <c r="I54" s="130">
        <f>I55</f>
        <v>0</v>
      </c>
      <c r="J54" s="130">
        <f>J55</f>
        <v>2500</v>
      </c>
    </row>
    <row r="55" spans="1:10" ht="15" thickBot="1">
      <c r="A55" s="27" t="s">
        <v>436</v>
      </c>
      <c r="B55" s="30" t="s">
        <v>882</v>
      </c>
      <c r="C55" s="30" t="s">
        <v>450</v>
      </c>
      <c r="D55" s="130">
        <f>'пр.9,10'!G79+'пр.9,10'!G80</f>
        <v>0</v>
      </c>
      <c r="F55" s="27" t="s">
        <v>436</v>
      </c>
      <c r="G55" s="30" t="s">
        <v>882</v>
      </c>
      <c r="H55" s="30" t="s">
        <v>450</v>
      </c>
      <c r="I55" s="130">
        <v>0</v>
      </c>
      <c r="J55" s="130">
        <f>'пр.9,10'!O79+'пр.9,10'!O81</f>
        <v>2500</v>
      </c>
    </row>
    <row r="56" spans="1:10" ht="40.200000000000003" thickBot="1">
      <c r="A56" s="88" t="s">
        <v>958</v>
      </c>
      <c r="B56" s="46" t="s">
        <v>959</v>
      </c>
      <c r="C56" s="46"/>
      <c r="D56" s="45">
        <f>D57</f>
        <v>0</v>
      </c>
      <c r="F56" s="88" t="s">
        <v>958</v>
      </c>
      <c r="G56" s="46" t="s">
        <v>959</v>
      </c>
      <c r="H56" s="46"/>
      <c r="I56" s="45">
        <f>I57</f>
        <v>0</v>
      </c>
      <c r="J56" s="45">
        <f>J57</f>
        <v>0</v>
      </c>
    </row>
    <row r="57" spans="1:10" ht="24.6" thickBot="1">
      <c r="A57" s="44" t="s">
        <v>439</v>
      </c>
      <c r="B57" s="46" t="s">
        <v>959</v>
      </c>
      <c r="C57" s="46" t="s">
        <v>341</v>
      </c>
      <c r="D57" s="45">
        <f>'пр.9,10'!G77</f>
        <v>0</v>
      </c>
      <c r="F57" s="44" t="s">
        <v>439</v>
      </c>
      <c r="G57" s="46" t="s">
        <v>959</v>
      </c>
      <c r="H57" s="46" t="s">
        <v>341</v>
      </c>
      <c r="I57" s="45">
        <f>'пр.9,10'!N77</f>
        <v>0</v>
      </c>
      <c r="J57" s="45">
        <f>'пр.9,10'!O77</f>
        <v>0</v>
      </c>
    </row>
    <row r="58" spans="1:10" ht="27" thickBot="1">
      <c r="A58" s="49" t="s">
        <v>666</v>
      </c>
      <c r="B58" s="59" t="s">
        <v>25</v>
      </c>
      <c r="C58" s="50"/>
      <c r="D58" s="238">
        <f>D59</f>
        <v>23932</v>
      </c>
      <c r="F58" s="49" t="s">
        <v>666</v>
      </c>
      <c r="G58" s="59" t="s">
        <v>25</v>
      </c>
      <c r="H58" s="50"/>
      <c r="I58" s="238">
        <f>I59</f>
        <v>22380</v>
      </c>
      <c r="J58" s="238">
        <f>J59</f>
        <v>22380</v>
      </c>
    </row>
    <row r="59" spans="1:10" ht="27.6" thickBot="1">
      <c r="A59" s="58" t="s">
        <v>960</v>
      </c>
      <c r="B59" s="29" t="s">
        <v>26</v>
      </c>
      <c r="C59" s="9"/>
      <c r="D59" s="133">
        <f>D60+D63+D67+D70+D76+D78+D74+D72</f>
        <v>23932</v>
      </c>
      <c r="F59" s="58" t="s">
        <v>960</v>
      </c>
      <c r="G59" s="29" t="s">
        <v>26</v>
      </c>
      <c r="H59" s="9"/>
      <c r="I59" s="133">
        <f>I60+I63+I67+I70+I76+I78+I74+I72</f>
        <v>22380</v>
      </c>
      <c r="J59" s="133">
        <f>J60+J63+J67+J70+J76+J78+J74+J72</f>
        <v>22380</v>
      </c>
    </row>
    <row r="60" spans="1:10" ht="15" thickBot="1">
      <c r="A60" s="53" t="s">
        <v>448</v>
      </c>
      <c r="B60" s="30" t="s">
        <v>27</v>
      </c>
      <c r="C60" s="9"/>
      <c r="D60" s="45">
        <f>D61+D62</f>
        <v>20150</v>
      </c>
      <c r="F60" s="53" t="s">
        <v>448</v>
      </c>
      <c r="G60" s="30" t="s">
        <v>27</v>
      </c>
      <c r="H60" s="9"/>
      <c r="I60" s="45">
        <f>I61+I62</f>
        <v>20150</v>
      </c>
      <c r="J60" s="45">
        <f>J61+J62</f>
        <v>20150</v>
      </c>
    </row>
    <row r="61" spans="1:10" ht="25.2" thickBot="1">
      <c r="A61" s="5" t="s">
        <v>435</v>
      </c>
      <c r="B61" s="30" t="s">
        <v>27</v>
      </c>
      <c r="C61" s="8" t="s">
        <v>341</v>
      </c>
      <c r="D61" s="45">
        <f>'пр.9,10'!G128</f>
        <v>20150</v>
      </c>
      <c r="F61" s="5" t="s">
        <v>435</v>
      </c>
      <c r="G61" s="30" t="s">
        <v>27</v>
      </c>
      <c r="H61" s="8" t="s">
        <v>341</v>
      </c>
      <c r="I61" s="45">
        <f>'пр.9,10'!N128</f>
        <v>20150</v>
      </c>
      <c r="J61" s="45">
        <f>'пр.9,10'!O128</f>
        <v>20150</v>
      </c>
    </row>
    <row r="62" spans="1:10" ht="15" thickBot="1">
      <c r="A62" s="5" t="s">
        <v>444</v>
      </c>
      <c r="B62" s="30" t="s">
        <v>27</v>
      </c>
      <c r="C62" s="8" t="s">
        <v>259</v>
      </c>
      <c r="D62" s="45">
        <f>'пр.9,10'!G129</f>
        <v>0</v>
      </c>
      <c r="F62" s="5" t="s">
        <v>444</v>
      </c>
      <c r="G62" s="30" t="s">
        <v>27</v>
      </c>
      <c r="H62" s="8" t="s">
        <v>259</v>
      </c>
      <c r="I62" s="45">
        <v>0</v>
      </c>
      <c r="J62" s="45">
        <v>0</v>
      </c>
    </row>
    <row r="63" spans="1:10" ht="15" thickBot="1">
      <c r="A63" s="251" t="s">
        <v>449</v>
      </c>
      <c r="B63" s="30" t="s">
        <v>28</v>
      </c>
      <c r="C63" s="8"/>
      <c r="D63" s="45">
        <f>D65+D66+D64</f>
        <v>2040</v>
      </c>
      <c r="F63" s="251" t="s">
        <v>449</v>
      </c>
      <c r="G63" s="30" t="s">
        <v>28</v>
      </c>
      <c r="H63" s="8"/>
      <c r="I63" s="45">
        <f>I65+I66+I64</f>
        <v>730</v>
      </c>
      <c r="J63" s="45">
        <f>J65+J66+J64</f>
        <v>730</v>
      </c>
    </row>
    <row r="64" spans="1:10" ht="25.2" thickBot="1">
      <c r="A64" s="5" t="s">
        <v>435</v>
      </c>
      <c r="B64" s="30" t="s">
        <v>28</v>
      </c>
      <c r="C64" s="8" t="s">
        <v>341</v>
      </c>
      <c r="D64" s="45"/>
      <c r="F64" s="5" t="s">
        <v>435</v>
      </c>
      <c r="G64" s="30" t="s">
        <v>28</v>
      </c>
      <c r="H64" s="8" t="s">
        <v>341</v>
      </c>
      <c r="I64" s="45">
        <v>0</v>
      </c>
      <c r="J64" s="45">
        <v>0</v>
      </c>
    </row>
    <row r="65" spans="1:10" ht="15" thickBot="1">
      <c r="A65" s="27" t="s">
        <v>436</v>
      </c>
      <c r="B65" s="30" t="s">
        <v>28</v>
      </c>
      <c r="C65" s="8" t="s">
        <v>450</v>
      </c>
      <c r="D65" s="45">
        <f>'пр.9,10'!G131</f>
        <v>2040</v>
      </c>
      <c r="F65" s="27" t="s">
        <v>436</v>
      </c>
      <c r="G65" s="30" t="s">
        <v>28</v>
      </c>
      <c r="H65" s="8" t="s">
        <v>450</v>
      </c>
      <c r="I65" s="45">
        <f>'пр.9,10'!N131</f>
        <v>730</v>
      </c>
      <c r="J65" s="45">
        <f>'пр.9,10'!O131</f>
        <v>730</v>
      </c>
    </row>
    <row r="66" spans="1:10" ht="15" thickBot="1">
      <c r="A66" s="268" t="s">
        <v>437</v>
      </c>
      <c r="B66" s="30" t="s">
        <v>28</v>
      </c>
      <c r="C66" s="8" t="s">
        <v>340</v>
      </c>
      <c r="D66" s="45">
        <f>'пр.9,10'!G132</f>
        <v>0</v>
      </c>
      <c r="F66" s="268" t="s">
        <v>437</v>
      </c>
      <c r="G66" s="30" t="s">
        <v>28</v>
      </c>
      <c r="H66" s="8" t="s">
        <v>340</v>
      </c>
      <c r="I66" s="45">
        <v>0</v>
      </c>
      <c r="J66" s="45">
        <v>0</v>
      </c>
    </row>
    <row r="67" spans="1:10" ht="27" thickBot="1">
      <c r="A67" s="251" t="s">
        <v>0</v>
      </c>
      <c r="B67" s="30" t="s">
        <v>29</v>
      </c>
      <c r="C67" s="8"/>
      <c r="D67" s="45">
        <f>D69+D68</f>
        <v>0</v>
      </c>
      <c r="F67" s="251" t="s">
        <v>0</v>
      </c>
      <c r="G67" s="30" t="s">
        <v>29</v>
      </c>
      <c r="H67" s="8"/>
      <c r="I67" s="45">
        <f>I69+I68</f>
        <v>0</v>
      </c>
      <c r="J67" s="45">
        <f>J69+J68</f>
        <v>0</v>
      </c>
    </row>
    <row r="68" spans="1:10" ht="25.2" thickBot="1">
      <c r="A68" s="5" t="s">
        <v>435</v>
      </c>
      <c r="B68" s="30" t="s">
        <v>29</v>
      </c>
      <c r="C68" s="8" t="s">
        <v>341</v>
      </c>
      <c r="D68" s="45">
        <f>'пр.9,10'!G134</f>
        <v>0</v>
      </c>
      <c r="F68" s="5" t="s">
        <v>435</v>
      </c>
      <c r="G68" s="30" t="s">
        <v>29</v>
      </c>
      <c r="H68" s="8" t="s">
        <v>341</v>
      </c>
      <c r="I68" s="45">
        <v>0</v>
      </c>
      <c r="J68" s="45">
        <v>0</v>
      </c>
    </row>
    <row r="69" spans="1:10" ht="15" thickBot="1">
      <c r="A69" s="27" t="s">
        <v>436</v>
      </c>
      <c r="B69" s="30" t="s">
        <v>29</v>
      </c>
      <c r="C69" s="8" t="s">
        <v>450</v>
      </c>
      <c r="D69" s="45">
        <f>'пр.9,10'!G135</f>
        <v>0</v>
      </c>
      <c r="F69" s="27" t="s">
        <v>436</v>
      </c>
      <c r="G69" s="30" t="s">
        <v>29</v>
      </c>
      <c r="H69" s="8" t="s">
        <v>450</v>
      </c>
      <c r="I69" s="45">
        <v>0</v>
      </c>
      <c r="J69" s="45">
        <v>0</v>
      </c>
    </row>
    <row r="70" spans="1:10" ht="15" thickBot="1">
      <c r="A70" s="54" t="s">
        <v>2</v>
      </c>
      <c r="B70" s="30" t="s">
        <v>30</v>
      </c>
      <c r="C70" s="8"/>
      <c r="D70" s="45">
        <f>D71</f>
        <v>242</v>
      </c>
      <c r="F70" s="54" t="s">
        <v>2</v>
      </c>
      <c r="G70" s="30" t="s">
        <v>30</v>
      </c>
      <c r="H70" s="8"/>
      <c r="I70" s="45">
        <f>I71</f>
        <v>0</v>
      </c>
      <c r="J70" s="45">
        <f>J71</f>
        <v>0</v>
      </c>
    </row>
    <row r="71" spans="1:10" ht="15" thickBot="1">
      <c r="A71" s="27" t="s">
        <v>436</v>
      </c>
      <c r="B71" s="30" t="s">
        <v>30</v>
      </c>
      <c r="C71" s="8" t="s">
        <v>450</v>
      </c>
      <c r="D71" s="45">
        <f>'пр.9,10'!G137</f>
        <v>242</v>
      </c>
      <c r="F71" s="27" t="s">
        <v>436</v>
      </c>
      <c r="G71" s="30" t="s">
        <v>30</v>
      </c>
      <c r="H71" s="8" t="s">
        <v>450</v>
      </c>
      <c r="I71" s="45">
        <v>0</v>
      </c>
      <c r="J71" s="45">
        <v>0</v>
      </c>
    </row>
    <row r="72" spans="1:10" ht="27" thickBot="1">
      <c r="A72" s="54" t="s">
        <v>727</v>
      </c>
      <c r="B72" s="30" t="s">
        <v>730</v>
      </c>
      <c r="C72" s="30"/>
      <c r="D72" s="45">
        <f>D73</f>
        <v>0</v>
      </c>
      <c r="F72" s="54" t="s">
        <v>727</v>
      </c>
      <c r="G72" s="30" t="s">
        <v>730</v>
      </c>
      <c r="H72" s="30"/>
      <c r="I72" s="45">
        <f>I73</f>
        <v>0</v>
      </c>
      <c r="J72" s="45">
        <f>J73</f>
        <v>0</v>
      </c>
    </row>
    <row r="73" spans="1:10" ht="15" thickBot="1">
      <c r="A73" s="27" t="s">
        <v>436</v>
      </c>
      <c r="B73" s="30" t="s">
        <v>730</v>
      </c>
      <c r="C73" s="30" t="s">
        <v>450</v>
      </c>
      <c r="D73" s="45">
        <f>'пр.9,10'!G139</f>
        <v>0</v>
      </c>
      <c r="F73" s="27" t="s">
        <v>436</v>
      </c>
      <c r="G73" s="30" t="s">
        <v>730</v>
      </c>
      <c r="H73" s="30" t="s">
        <v>450</v>
      </c>
      <c r="I73" s="45">
        <v>0</v>
      </c>
      <c r="J73" s="45">
        <v>0</v>
      </c>
    </row>
    <row r="74" spans="1:10" ht="24.6" thickBot="1">
      <c r="A74" s="27" t="s">
        <v>705</v>
      </c>
      <c r="B74" s="30" t="s">
        <v>704</v>
      </c>
      <c r="C74" s="30"/>
      <c r="D74" s="45">
        <f>D75</f>
        <v>0</v>
      </c>
      <c r="F74" s="27" t="s">
        <v>705</v>
      </c>
      <c r="G74" s="30" t="s">
        <v>704</v>
      </c>
      <c r="H74" s="30"/>
      <c r="I74" s="45">
        <f>I75</f>
        <v>0</v>
      </c>
      <c r="J74" s="45">
        <f>J75</f>
        <v>0</v>
      </c>
    </row>
    <row r="75" spans="1:10" ht="15" thickBot="1">
      <c r="A75" s="27" t="s">
        <v>436</v>
      </c>
      <c r="B75" s="30" t="s">
        <v>704</v>
      </c>
      <c r="C75" s="30" t="s">
        <v>450</v>
      </c>
      <c r="D75" s="45">
        <f>'пр.9,10'!G141</f>
        <v>0</v>
      </c>
      <c r="F75" s="27" t="s">
        <v>436</v>
      </c>
      <c r="G75" s="30" t="s">
        <v>704</v>
      </c>
      <c r="H75" s="30" t="s">
        <v>450</v>
      </c>
      <c r="I75" s="45">
        <v>0</v>
      </c>
      <c r="J75" s="45">
        <v>0</v>
      </c>
    </row>
    <row r="76" spans="1:10" ht="25.2" thickBot="1">
      <c r="A76" s="48" t="s">
        <v>451</v>
      </c>
      <c r="B76" s="8" t="s">
        <v>620</v>
      </c>
      <c r="C76" s="8"/>
      <c r="D76" s="130">
        <f>D77</f>
        <v>0</v>
      </c>
      <c r="F76" s="48" t="s">
        <v>451</v>
      </c>
      <c r="G76" s="8" t="s">
        <v>620</v>
      </c>
      <c r="H76" s="8"/>
      <c r="I76" s="130">
        <f>I77</f>
        <v>0</v>
      </c>
      <c r="J76" s="130">
        <f>J77</f>
        <v>0</v>
      </c>
    </row>
    <row r="77" spans="1:10" ht="25.2" thickBot="1">
      <c r="A77" s="5" t="s">
        <v>435</v>
      </c>
      <c r="B77" s="8" t="s">
        <v>620</v>
      </c>
      <c r="C77" s="8" t="s">
        <v>341</v>
      </c>
      <c r="D77" s="130"/>
      <c r="F77" s="5" t="s">
        <v>435</v>
      </c>
      <c r="G77" s="8" t="s">
        <v>620</v>
      </c>
      <c r="H77" s="8" t="s">
        <v>341</v>
      </c>
      <c r="I77" s="130"/>
      <c r="J77" s="130"/>
    </row>
    <row r="78" spans="1:10" ht="60.6" thickBot="1">
      <c r="A78" s="27" t="s">
        <v>654</v>
      </c>
      <c r="B78" s="8" t="s">
        <v>655</v>
      </c>
      <c r="C78" s="8"/>
      <c r="D78" s="45">
        <f>D79</f>
        <v>1500</v>
      </c>
      <c r="F78" s="27" t="s">
        <v>654</v>
      </c>
      <c r="G78" s="8" t="s">
        <v>655</v>
      </c>
      <c r="H78" s="8"/>
      <c r="I78" s="45">
        <f>I79</f>
        <v>1500</v>
      </c>
      <c r="J78" s="45">
        <f>J79</f>
        <v>1500</v>
      </c>
    </row>
    <row r="79" spans="1:10" ht="24.6" thickBot="1">
      <c r="A79" s="27" t="s">
        <v>435</v>
      </c>
      <c r="B79" s="8" t="s">
        <v>655</v>
      </c>
      <c r="C79" s="8" t="s">
        <v>341</v>
      </c>
      <c r="D79" s="45">
        <f>'пр.9,10'!G145</f>
        <v>1500</v>
      </c>
      <c r="F79" s="27" t="s">
        <v>435</v>
      </c>
      <c r="G79" s="8" t="s">
        <v>655</v>
      </c>
      <c r="H79" s="8" t="s">
        <v>341</v>
      </c>
      <c r="I79" s="45">
        <v>1500</v>
      </c>
      <c r="J79" s="45">
        <v>1500</v>
      </c>
    </row>
    <row r="80" spans="1:10" ht="27" thickBot="1">
      <c r="A80" s="49" t="s">
        <v>1036</v>
      </c>
      <c r="B80" s="59" t="s">
        <v>32</v>
      </c>
      <c r="C80" s="59"/>
      <c r="D80" s="238">
        <f>D81</f>
        <v>0</v>
      </c>
      <c r="F80" s="49" t="s">
        <v>1036</v>
      </c>
      <c r="G80" s="59" t="s">
        <v>32</v>
      </c>
      <c r="H80" s="59"/>
      <c r="I80" s="238">
        <f>I81</f>
        <v>0</v>
      </c>
      <c r="J80" s="238">
        <f>J81</f>
        <v>0</v>
      </c>
    </row>
    <row r="81" spans="1:10" ht="40.200000000000003" thickBot="1">
      <c r="A81" s="56" t="s">
        <v>961</v>
      </c>
      <c r="B81" s="29" t="s">
        <v>33</v>
      </c>
      <c r="C81" s="29"/>
      <c r="D81" s="133">
        <f>D83</f>
        <v>0</v>
      </c>
      <c r="F81" s="56" t="s">
        <v>961</v>
      </c>
      <c r="G81" s="29" t="s">
        <v>33</v>
      </c>
      <c r="H81" s="29"/>
      <c r="I81" s="133">
        <f>I83</f>
        <v>0</v>
      </c>
      <c r="J81" s="133">
        <f>J83</f>
        <v>0</v>
      </c>
    </row>
    <row r="82" spans="1:10" ht="27" thickBot="1">
      <c r="A82" s="251" t="s">
        <v>31</v>
      </c>
      <c r="B82" s="30" t="s">
        <v>34</v>
      </c>
      <c r="C82" s="30"/>
      <c r="D82" s="45">
        <f>D83</f>
        <v>0</v>
      </c>
      <c r="F82" s="251" t="s">
        <v>31</v>
      </c>
      <c r="G82" s="30" t="s">
        <v>34</v>
      </c>
      <c r="H82" s="30"/>
      <c r="I82" s="45">
        <f>I83</f>
        <v>0</v>
      </c>
      <c r="J82" s="45">
        <f>J83</f>
        <v>0</v>
      </c>
    </row>
    <row r="83" spans="1:10" ht="15" thickBot="1">
      <c r="A83" s="27" t="s">
        <v>436</v>
      </c>
      <c r="B83" s="30" t="s">
        <v>34</v>
      </c>
      <c r="C83" s="8" t="s">
        <v>450</v>
      </c>
      <c r="D83" s="45">
        <f>'пр.9,10'!G43+'пр.9,10'!G85+'пр.9,10'!G149+'пр.9,10'!G199</f>
        <v>0</v>
      </c>
      <c r="F83" s="27" t="s">
        <v>436</v>
      </c>
      <c r="G83" s="30" t="s">
        <v>34</v>
      </c>
      <c r="H83" s="8" t="s">
        <v>450</v>
      </c>
      <c r="I83" s="45">
        <v>0</v>
      </c>
      <c r="J83" s="45">
        <v>0</v>
      </c>
    </row>
    <row r="84" spans="1:10" ht="40.200000000000003" thickBot="1">
      <c r="A84" s="49" t="s">
        <v>962</v>
      </c>
      <c r="B84" s="59" t="s">
        <v>35</v>
      </c>
      <c r="C84" s="50"/>
      <c r="D84" s="238">
        <f>D85+D103</f>
        <v>17500</v>
      </c>
      <c r="F84" s="49" t="s">
        <v>962</v>
      </c>
      <c r="G84" s="59" t="s">
        <v>35</v>
      </c>
      <c r="H84" s="50"/>
      <c r="I84" s="238">
        <f>I85+I103</f>
        <v>16990</v>
      </c>
      <c r="J84" s="238">
        <f>J85+J103</f>
        <v>15838.4</v>
      </c>
    </row>
    <row r="85" spans="1:10" ht="27" thickBot="1">
      <c r="A85" s="56" t="s">
        <v>963</v>
      </c>
      <c r="B85" s="29" t="s">
        <v>36</v>
      </c>
      <c r="C85" s="8"/>
      <c r="D85" s="133">
        <f>D86+D88+D92+D95+D99+D101+D97</f>
        <v>9700</v>
      </c>
      <c r="F85" s="56" t="s">
        <v>963</v>
      </c>
      <c r="G85" s="29" t="s">
        <v>36</v>
      </c>
      <c r="H85" s="8"/>
      <c r="I85" s="133">
        <f>I86+I88+I92+I95+I99+I101+I97</f>
        <v>9290</v>
      </c>
      <c r="J85" s="133">
        <f>J86+J88+J92+J95+J99+J101+J97</f>
        <v>8138.4</v>
      </c>
    </row>
    <row r="86" spans="1:10" ht="15" thickBot="1">
      <c r="A86" s="53" t="s">
        <v>448</v>
      </c>
      <c r="B86" s="30" t="s">
        <v>37</v>
      </c>
      <c r="C86" s="8"/>
      <c r="D86" s="45">
        <f>D87</f>
        <v>6990</v>
      </c>
      <c r="F86" s="53" t="s">
        <v>448</v>
      </c>
      <c r="G86" s="30" t="s">
        <v>37</v>
      </c>
      <c r="H86" s="8"/>
      <c r="I86" s="45">
        <f>I87</f>
        <v>6990</v>
      </c>
      <c r="J86" s="45">
        <f>J87</f>
        <v>5838.4</v>
      </c>
    </row>
    <row r="87" spans="1:10" ht="25.2" thickBot="1">
      <c r="A87" s="5" t="s">
        <v>435</v>
      </c>
      <c r="B87" s="30" t="s">
        <v>37</v>
      </c>
      <c r="C87" s="8" t="s">
        <v>341</v>
      </c>
      <c r="D87" s="45">
        <f>'пр.9,10'!G164</f>
        <v>6990</v>
      </c>
      <c r="F87" s="5" t="s">
        <v>435</v>
      </c>
      <c r="G87" s="30" t="s">
        <v>37</v>
      </c>
      <c r="H87" s="8" t="s">
        <v>341</v>
      </c>
      <c r="I87" s="45">
        <f>'пр.9,10'!N164</f>
        <v>6990</v>
      </c>
      <c r="J87" s="45">
        <f>'пр.9,10'!O164</f>
        <v>5838.4</v>
      </c>
    </row>
    <row r="88" spans="1:10" ht="15" thickBot="1">
      <c r="A88" s="251" t="s">
        <v>449</v>
      </c>
      <c r="B88" s="30" t="s">
        <v>38</v>
      </c>
      <c r="C88" s="8"/>
      <c r="D88" s="45">
        <f>D90+D91+D89</f>
        <v>450</v>
      </c>
      <c r="F88" s="251" t="s">
        <v>449</v>
      </c>
      <c r="G88" s="30" t="s">
        <v>38</v>
      </c>
      <c r="H88" s="8"/>
      <c r="I88" s="45">
        <f>I90+I91+I89</f>
        <v>100</v>
      </c>
      <c r="J88" s="45">
        <f>J90+J91+J89</f>
        <v>100</v>
      </c>
    </row>
    <row r="89" spans="1:10" ht="25.2" thickBot="1">
      <c r="A89" s="5" t="s">
        <v>435</v>
      </c>
      <c r="B89" s="30" t="s">
        <v>38</v>
      </c>
      <c r="C89" s="8" t="s">
        <v>341</v>
      </c>
      <c r="D89" s="45"/>
      <c r="F89" s="5" t="s">
        <v>435</v>
      </c>
      <c r="G89" s="30" t="s">
        <v>38</v>
      </c>
      <c r="H89" s="8" t="s">
        <v>341</v>
      </c>
      <c r="I89" s="45"/>
      <c r="J89" s="45"/>
    </row>
    <row r="90" spans="1:10" ht="15" thickBot="1">
      <c r="A90" s="27" t="s">
        <v>436</v>
      </c>
      <c r="B90" s="30" t="s">
        <v>38</v>
      </c>
      <c r="C90" s="8" t="s">
        <v>450</v>
      </c>
      <c r="D90" s="45">
        <f>'пр.9,10'!G167</f>
        <v>450</v>
      </c>
      <c r="F90" s="27" t="s">
        <v>436</v>
      </c>
      <c r="G90" s="30" t="s">
        <v>38</v>
      </c>
      <c r="H90" s="8" t="s">
        <v>450</v>
      </c>
      <c r="I90" s="45">
        <f>'пр.9,10'!N167</f>
        <v>100</v>
      </c>
      <c r="J90" s="45">
        <f>'пр.9,10'!O167</f>
        <v>100</v>
      </c>
    </row>
    <row r="91" spans="1:10" ht="15" thickBot="1">
      <c r="A91" s="268" t="s">
        <v>437</v>
      </c>
      <c r="B91" s="30" t="s">
        <v>38</v>
      </c>
      <c r="C91" s="8" t="s">
        <v>340</v>
      </c>
      <c r="D91" s="45">
        <f>'пр.9,10'!G168</f>
        <v>0</v>
      </c>
      <c r="F91" s="268" t="s">
        <v>437</v>
      </c>
      <c r="G91" s="30" t="s">
        <v>38</v>
      </c>
      <c r="H91" s="8" t="s">
        <v>340</v>
      </c>
      <c r="I91" s="45">
        <v>0</v>
      </c>
      <c r="J91" s="45">
        <v>0</v>
      </c>
    </row>
    <row r="92" spans="1:10" ht="27" thickBot="1">
      <c r="A92" s="251" t="s">
        <v>0</v>
      </c>
      <c r="B92" s="30" t="s">
        <v>39</v>
      </c>
      <c r="C92" s="8"/>
      <c r="D92" s="45">
        <f>D94+D93</f>
        <v>0</v>
      </c>
      <c r="F92" s="251" t="s">
        <v>0</v>
      </c>
      <c r="G92" s="30" t="s">
        <v>39</v>
      </c>
      <c r="H92" s="8"/>
      <c r="I92" s="45">
        <f>I94+I93</f>
        <v>0</v>
      </c>
      <c r="J92" s="45">
        <f>J94+J93</f>
        <v>0</v>
      </c>
    </row>
    <row r="93" spans="1:10" ht="24.6" thickBot="1">
      <c r="A93" s="173" t="s">
        <v>435</v>
      </c>
      <c r="B93" s="30" t="s">
        <v>612</v>
      </c>
      <c r="C93" s="8" t="s">
        <v>341</v>
      </c>
      <c r="D93" s="45">
        <f>'пр.9,10'!G170</f>
        <v>0</v>
      </c>
      <c r="F93" s="173" t="s">
        <v>435</v>
      </c>
      <c r="G93" s="30" t="s">
        <v>612</v>
      </c>
      <c r="H93" s="8" t="s">
        <v>341</v>
      </c>
      <c r="I93" s="45">
        <v>0</v>
      </c>
      <c r="J93" s="45">
        <v>0</v>
      </c>
    </row>
    <row r="94" spans="1:10" ht="15" thickBot="1">
      <c r="A94" s="27" t="s">
        <v>436</v>
      </c>
      <c r="B94" s="30" t="s">
        <v>39</v>
      </c>
      <c r="C94" s="8" t="s">
        <v>450</v>
      </c>
      <c r="D94" s="45">
        <f>'пр.9,10'!G171</f>
        <v>0</v>
      </c>
      <c r="F94" s="27" t="s">
        <v>436</v>
      </c>
      <c r="G94" s="30" t="s">
        <v>39</v>
      </c>
      <c r="H94" s="8" t="s">
        <v>450</v>
      </c>
      <c r="I94" s="45">
        <v>0</v>
      </c>
      <c r="J94" s="45">
        <v>0</v>
      </c>
    </row>
    <row r="95" spans="1:10" ht="15" thickBot="1">
      <c r="A95" s="54" t="s">
        <v>2</v>
      </c>
      <c r="B95" s="30" t="s">
        <v>40</v>
      </c>
      <c r="C95" s="8"/>
      <c r="D95" s="45">
        <f>D96</f>
        <v>60</v>
      </c>
      <c r="F95" s="54" t="s">
        <v>2</v>
      </c>
      <c r="G95" s="30" t="s">
        <v>40</v>
      </c>
      <c r="H95" s="8"/>
      <c r="I95" s="45">
        <f>I96</f>
        <v>0</v>
      </c>
      <c r="J95" s="45">
        <f>J96</f>
        <v>0</v>
      </c>
    </row>
    <row r="96" spans="1:10" ht="15" thickBot="1">
      <c r="A96" s="27" t="s">
        <v>436</v>
      </c>
      <c r="B96" s="30" t="s">
        <v>40</v>
      </c>
      <c r="C96" s="8" t="s">
        <v>450</v>
      </c>
      <c r="D96" s="45">
        <f>'пр.9,10'!G173</f>
        <v>60</v>
      </c>
      <c r="F96" s="27" t="s">
        <v>436</v>
      </c>
      <c r="G96" s="30" t="s">
        <v>40</v>
      </c>
      <c r="H96" s="8" t="s">
        <v>450</v>
      </c>
      <c r="I96" s="45">
        <v>0</v>
      </c>
      <c r="J96" s="45">
        <v>0</v>
      </c>
    </row>
    <row r="97" spans="1:10" ht="27" thickBot="1">
      <c r="A97" s="54" t="s">
        <v>957</v>
      </c>
      <c r="B97" s="30" t="s">
        <v>731</v>
      </c>
      <c r="C97" s="30"/>
      <c r="D97" s="45">
        <f>D98</f>
        <v>0</v>
      </c>
      <c r="F97" s="54" t="s">
        <v>957</v>
      </c>
      <c r="G97" s="30" t="s">
        <v>731</v>
      </c>
      <c r="H97" s="30"/>
      <c r="I97" s="45">
        <f>I98</f>
        <v>0</v>
      </c>
      <c r="J97" s="45">
        <f>J98</f>
        <v>0</v>
      </c>
    </row>
    <row r="98" spans="1:10" ht="15" thickBot="1">
      <c r="A98" s="27" t="s">
        <v>436</v>
      </c>
      <c r="B98" s="30" t="s">
        <v>731</v>
      </c>
      <c r="C98" s="30" t="s">
        <v>450</v>
      </c>
      <c r="D98" s="45">
        <f>'пр.9,10'!G175</f>
        <v>0</v>
      </c>
      <c r="F98" s="27" t="s">
        <v>436</v>
      </c>
      <c r="G98" s="30" t="s">
        <v>731</v>
      </c>
      <c r="H98" s="30" t="s">
        <v>450</v>
      </c>
      <c r="I98" s="45">
        <v>0</v>
      </c>
      <c r="J98" s="45">
        <v>0</v>
      </c>
    </row>
    <row r="99" spans="1:10" ht="25.2" thickBot="1">
      <c r="A99" s="48" t="s">
        <v>451</v>
      </c>
      <c r="B99" s="8" t="s">
        <v>621</v>
      </c>
      <c r="C99" s="8"/>
      <c r="D99" s="130">
        <f>D100</f>
        <v>0</v>
      </c>
      <c r="F99" s="48" t="s">
        <v>451</v>
      </c>
      <c r="G99" s="8" t="s">
        <v>621</v>
      </c>
      <c r="H99" s="8"/>
      <c r="I99" s="130">
        <f>I100</f>
        <v>0</v>
      </c>
      <c r="J99" s="130">
        <f>J100</f>
        <v>0</v>
      </c>
    </row>
    <row r="100" spans="1:10" ht="15" thickBot="1">
      <c r="A100" s="27" t="s">
        <v>436</v>
      </c>
      <c r="B100" s="8" t="s">
        <v>621</v>
      </c>
      <c r="C100" s="8" t="s">
        <v>450</v>
      </c>
      <c r="D100" s="130">
        <v>0</v>
      </c>
      <c r="F100" s="27" t="s">
        <v>436</v>
      </c>
      <c r="G100" s="8" t="s">
        <v>621</v>
      </c>
      <c r="H100" s="8" t="s">
        <v>450</v>
      </c>
      <c r="I100" s="130">
        <v>0</v>
      </c>
      <c r="J100" s="130">
        <v>0</v>
      </c>
    </row>
    <row r="101" spans="1:10" ht="60.6" thickBot="1">
      <c r="A101" s="27" t="s">
        <v>654</v>
      </c>
      <c r="B101" s="8" t="s">
        <v>656</v>
      </c>
      <c r="C101" s="8"/>
      <c r="D101" s="45">
        <f>D102</f>
        <v>2200</v>
      </c>
      <c r="F101" s="27" t="s">
        <v>654</v>
      </c>
      <c r="G101" s="8" t="s">
        <v>656</v>
      </c>
      <c r="H101" s="8"/>
      <c r="I101" s="45">
        <f>I102</f>
        <v>2200</v>
      </c>
      <c r="J101" s="45">
        <f>J102</f>
        <v>2200</v>
      </c>
    </row>
    <row r="102" spans="1:10" ht="24.6" thickBot="1">
      <c r="A102" s="27" t="s">
        <v>435</v>
      </c>
      <c r="B102" s="8" t="s">
        <v>656</v>
      </c>
      <c r="C102" s="8" t="s">
        <v>341</v>
      </c>
      <c r="D102" s="45">
        <f>'пр.9,10'!G179</f>
        <v>2200</v>
      </c>
      <c r="F102" s="27" t="s">
        <v>435</v>
      </c>
      <c r="G102" s="8" t="s">
        <v>656</v>
      </c>
      <c r="H102" s="8" t="s">
        <v>341</v>
      </c>
      <c r="I102" s="45">
        <f>'пр.9,10'!N179</f>
        <v>2200</v>
      </c>
      <c r="J102" s="45">
        <f>'пр.9,10'!O179</f>
        <v>2200</v>
      </c>
    </row>
    <row r="103" spans="1:10" ht="79.8" thickBot="1">
      <c r="A103" s="56" t="s">
        <v>1074</v>
      </c>
      <c r="B103" s="29" t="s">
        <v>1075</v>
      </c>
      <c r="C103" s="9"/>
      <c r="D103" s="133">
        <f>D104+D106+D110+D113+D115+D117</f>
        <v>7800</v>
      </c>
      <c r="F103" s="56" t="s">
        <v>1074</v>
      </c>
      <c r="G103" s="29" t="s">
        <v>1075</v>
      </c>
      <c r="H103" s="9"/>
      <c r="I103" s="133">
        <f>I104+I106+I110+I113+I115+I117</f>
        <v>7700</v>
      </c>
      <c r="J103" s="133">
        <f>J104+J106+J110+J113+J115+J117</f>
        <v>7700</v>
      </c>
    </row>
    <row r="104" spans="1:10" ht="15" thickBot="1">
      <c r="A104" s="53" t="s">
        <v>448</v>
      </c>
      <c r="B104" s="30" t="s">
        <v>1076</v>
      </c>
      <c r="C104" s="8"/>
      <c r="D104" s="45">
        <f>D105</f>
        <v>5800</v>
      </c>
      <c r="F104" s="53" t="s">
        <v>448</v>
      </c>
      <c r="G104" s="30" t="s">
        <v>1076</v>
      </c>
      <c r="H104" s="8"/>
      <c r="I104" s="45">
        <f>I105</f>
        <v>5800</v>
      </c>
      <c r="J104" s="45">
        <f>J105</f>
        <v>5800</v>
      </c>
    </row>
    <row r="105" spans="1:10" ht="25.2" thickBot="1">
      <c r="A105" s="5" t="s">
        <v>439</v>
      </c>
      <c r="B105" s="30" t="s">
        <v>1076</v>
      </c>
      <c r="C105" s="30" t="s">
        <v>341</v>
      </c>
      <c r="D105" s="45">
        <f>'пр.9,10'!G182</f>
        <v>5800</v>
      </c>
      <c r="F105" s="5" t="s">
        <v>439</v>
      </c>
      <c r="G105" s="30" t="s">
        <v>1076</v>
      </c>
      <c r="H105" s="30" t="s">
        <v>341</v>
      </c>
      <c r="I105" s="45">
        <f>'пр.9,10'!N182</f>
        <v>5800</v>
      </c>
      <c r="J105" s="45">
        <f>'пр.9,10'!O182</f>
        <v>5800</v>
      </c>
    </row>
    <row r="106" spans="1:10" ht="15" thickBot="1">
      <c r="A106" s="417" t="s">
        <v>449</v>
      </c>
      <c r="B106" s="30" t="s">
        <v>1077</v>
      </c>
      <c r="C106" s="30"/>
      <c r="D106" s="45">
        <f>D107+D108+D109</f>
        <v>200</v>
      </c>
      <c r="F106" s="417" t="s">
        <v>449</v>
      </c>
      <c r="G106" s="30" t="s">
        <v>1077</v>
      </c>
      <c r="H106" s="30"/>
      <c r="I106" s="45">
        <f>I107+I108+I109</f>
        <v>100</v>
      </c>
      <c r="J106" s="45">
        <f>J107+J108+J109</f>
        <v>100</v>
      </c>
    </row>
    <row r="107" spans="1:10" ht="25.2" thickBot="1">
      <c r="A107" s="5" t="s">
        <v>439</v>
      </c>
      <c r="B107" s="46" t="s">
        <v>1077</v>
      </c>
      <c r="C107" s="30" t="s">
        <v>341</v>
      </c>
      <c r="D107" s="45">
        <f>'пр.9,10'!G184</f>
        <v>0</v>
      </c>
      <c r="F107" s="5" t="s">
        <v>439</v>
      </c>
      <c r="G107" s="46" t="s">
        <v>1077</v>
      </c>
      <c r="H107" s="30" t="s">
        <v>341</v>
      </c>
      <c r="I107" s="45">
        <f>'пр.9,10'!N184</f>
        <v>0</v>
      </c>
      <c r="J107" s="45">
        <f>'пр.9,10'!O184</f>
        <v>0</v>
      </c>
    </row>
    <row r="108" spans="1:10" ht="15" thickBot="1">
      <c r="A108" s="44" t="s">
        <v>436</v>
      </c>
      <c r="B108" s="46" t="s">
        <v>1077</v>
      </c>
      <c r="C108" s="46" t="s">
        <v>450</v>
      </c>
      <c r="D108" s="45">
        <f>'пр.9,10'!G185</f>
        <v>200</v>
      </c>
      <c r="F108" s="44" t="s">
        <v>436</v>
      </c>
      <c r="G108" s="46" t="s">
        <v>1077</v>
      </c>
      <c r="H108" s="46" t="s">
        <v>450</v>
      </c>
      <c r="I108" s="45">
        <f>'пр.9,10'!N185</f>
        <v>100</v>
      </c>
      <c r="J108" s="45">
        <f>'пр.9,10'!O185</f>
        <v>100</v>
      </c>
    </row>
    <row r="109" spans="1:10" ht="15" thickBot="1">
      <c r="A109" s="44" t="s">
        <v>437</v>
      </c>
      <c r="B109" s="30" t="s">
        <v>1077</v>
      </c>
      <c r="C109" s="30" t="s">
        <v>340</v>
      </c>
      <c r="D109" s="45">
        <f>'пр.9,10'!G186</f>
        <v>0</v>
      </c>
      <c r="F109" s="44" t="s">
        <v>437</v>
      </c>
      <c r="G109" s="30" t="s">
        <v>1077</v>
      </c>
      <c r="H109" s="30" t="s">
        <v>340</v>
      </c>
      <c r="I109" s="45">
        <f>'пр.9,10'!N186</f>
        <v>0</v>
      </c>
      <c r="J109" s="45">
        <f>'пр.9,10'!O186</f>
        <v>0</v>
      </c>
    </row>
    <row r="110" spans="1:10" ht="27" thickBot="1">
      <c r="A110" s="417" t="s">
        <v>0</v>
      </c>
      <c r="B110" s="30" t="s">
        <v>1078</v>
      </c>
      <c r="C110" s="30"/>
      <c r="D110" s="45">
        <f>D111+D112</f>
        <v>0</v>
      </c>
      <c r="F110" s="417" t="s">
        <v>0</v>
      </c>
      <c r="G110" s="30" t="s">
        <v>1078</v>
      </c>
      <c r="H110" s="30"/>
      <c r="I110" s="45">
        <f>I111+I112</f>
        <v>0</v>
      </c>
      <c r="J110" s="45">
        <f>J111+J112</f>
        <v>0</v>
      </c>
    </row>
    <row r="111" spans="1:10" ht="25.2" thickBot="1">
      <c r="A111" s="5" t="s">
        <v>439</v>
      </c>
      <c r="B111" s="30" t="s">
        <v>1078</v>
      </c>
      <c r="C111" s="30" t="s">
        <v>341</v>
      </c>
      <c r="D111" s="45">
        <f>'пр.9,10'!G188</f>
        <v>0</v>
      </c>
      <c r="F111" s="5" t="s">
        <v>439</v>
      </c>
      <c r="G111" s="30" t="s">
        <v>1078</v>
      </c>
      <c r="H111" s="30" t="s">
        <v>341</v>
      </c>
      <c r="I111" s="45">
        <f>'пр.9,10'!N188</f>
        <v>0</v>
      </c>
      <c r="J111" s="45">
        <f>'пр.9,10'!O188</f>
        <v>0</v>
      </c>
    </row>
    <row r="112" spans="1:10" ht="15" thickBot="1">
      <c r="A112" s="27" t="s">
        <v>436</v>
      </c>
      <c r="B112" s="30" t="s">
        <v>1078</v>
      </c>
      <c r="C112" s="30" t="s">
        <v>450</v>
      </c>
      <c r="D112" s="45">
        <f>'пр.9,10'!G189</f>
        <v>0</v>
      </c>
      <c r="F112" s="27" t="s">
        <v>436</v>
      </c>
      <c r="G112" s="30" t="s">
        <v>1078</v>
      </c>
      <c r="H112" s="30" t="s">
        <v>450</v>
      </c>
      <c r="I112" s="45">
        <f>'пр.9,10'!N189</f>
        <v>0</v>
      </c>
      <c r="J112" s="45">
        <f>'пр.9,10'!O189</f>
        <v>0</v>
      </c>
    </row>
    <row r="113" spans="1:10" ht="15" thickBot="1">
      <c r="A113" s="54" t="s">
        <v>2</v>
      </c>
      <c r="B113" s="30" t="s">
        <v>1079</v>
      </c>
      <c r="C113" s="30"/>
      <c r="D113" s="45">
        <f>D114</f>
        <v>0</v>
      </c>
      <c r="F113" s="54" t="s">
        <v>2</v>
      </c>
      <c r="G113" s="30" t="s">
        <v>1079</v>
      </c>
      <c r="H113" s="30"/>
      <c r="I113" s="45">
        <f>I114</f>
        <v>0</v>
      </c>
      <c r="J113" s="45">
        <f>J114</f>
        <v>0</v>
      </c>
    </row>
    <row r="114" spans="1:10" ht="15" thickBot="1">
      <c r="A114" s="27" t="s">
        <v>436</v>
      </c>
      <c r="B114" s="30" t="s">
        <v>1079</v>
      </c>
      <c r="C114" s="30" t="s">
        <v>450</v>
      </c>
      <c r="D114" s="45">
        <f>'пр.9,10'!G191</f>
        <v>0</v>
      </c>
      <c r="F114" s="27" t="s">
        <v>436</v>
      </c>
      <c r="G114" s="30" t="s">
        <v>1079</v>
      </c>
      <c r="H114" s="30" t="s">
        <v>450</v>
      </c>
      <c r="I114" s="45">
        <f>'пр.9,10'!N191</f>
        <v>0</v>
      </c>
      <c r="J114" s="45">
        <f>'пр.9,10'!O191</f>
        <v>0</v>
      </c>
    </row>
    <row r="115" spans="1:10" ht="27.6" thickBot="1">
      <c r="A115" s="420" t="s">
        <v>957</v>
      </c>
      <c r="B115" s="30" t="s">
        <v>1080</v>
      </c>
      <c r="C115" s="30"/>
      <c r="D115" s="45">
        <f>D116</f>
        <v>0</v>
      </c>
      <c r="F115" s="420" t="s">
        <v>957</v>
      </c>
      <c r="G115" s="30" t="s">
        <v>1080</v>
      </c>
      <c r="H115" s="30"/>
      <c r="I115" s="45">
        <f>I116</f>
        <v>0</v>
      </c>
      <c r="J115" s="45">
        <f>J116</f>
        <v>0</v>
      </c>
    </row>
    <row r="116" spans="1:10" ht="15" thickBot="1">
      <c r="A116" s="27" t="s">
        <v>436</v>
      </c>
      <c r="B116" s="30" t="s">
        <v>1080</v>
      </c>
      <c r="C116" s="30" t="s">
        <v>450</v>
      </c>
      <c r="D116" s="45">
        <f>'пр.9,10'!G193</f>
        <v>0</v>
      </c>
      <c r="F116" s="27" t="s">
        <v>436</v>
      </c>
      <c r="G116" s="30" t="s">
        <v>1080</v>
      </c>
      <c r="H116" s="30" t="s">
        <v>450</v>
      </c>
      <c r="I116" s="45">
        <f>'пр.9,10'!N193</f>
        <v>0</v>
      </c>
      <c r="J116" s="45">
        <f>'пр.9,10'!O193</f>
        <v>0</v>
      </c>
    </row>
    <row r="117" spans="1:10" ht="60.6" thickBot="1">
      <c r="A117" s="27" t="s">
        <v>654</v>
      </c>
      <c r="B117" s="8" t="s">
        <v>1081</v>
      </c>
      <c r="C117" s="8"/>
      <c r="D117" s="45">
        <f>D118</f>
        <v>1800</v>
      </c>
      <c r="F117" s="27" t="s">
        <v>654</v>
      </c>
      <c r="G117" s="8" t="s">
        <v>1081</v>
      </c>
      <c r="H117" s="8"/>
      <c r="I117" s="45">
        <f>I118</f>
        <v>1800</v>
      </c>
      <c r="J117" s="45">
        <f>J118</f>
        <v>1800</v>
      </c>
    </row>
    <row r="118" spans="1:10" ht="24.6" thickBot="1">
      <c r="A118" s="27" t="s">
        <v>439</v>
      </c>
      <c r="B118" s="8" t="s">
        <v>1081</v>
      </c>
      <c r="C118" s="8" t="s">
        <v>341</v>
      </c>
      <c r="D118" s="45">
        <f>'пр.9,10'!G195</f>
        <v>1800</v>
      </c>
      <c r="F118" s="27" t="s">
        <v>439</v>
      </c>
      <c r="G118" s="8" t="s">
        <v>1081</v>
      </c>
      <c r="H118" s="8" t="s">
        <v>341</v>
      </c>
      <c r="I118" s="45">
        <f>'пр.9,10'!N195</f>
        <v>1800</v>
      </c>
      <c r="J118" s="45">
        <f>'пр.9,10'!O195</f>
        <v>1800</v>
      </c>
    </row>
    <row r="119" spans="1:10" ht="27" thickBot="1">
      <c r="A119" s="49" t="s">
        <v>669</v>
      </c>
      <c r="B119" s="59" t="s">
        <v>49</v>
      </c>
      <c r="C119" s="50"/>
      <c r="D119" s="238">
        <f>D120</f>
        <v>950.2</v>
      </c>
      <c r="F119" s="49" t="s">
        <v>669</v>
      </c>
      <c r="G119" s="59" t="s">
        <v>49</v>
      </c>
      <c r="H119" s="50"/>
      <c r="I119" s="238">
        <f>I120</f>
        <v>240.2</v>
      </c>
      <c r="J119" s="238">
        <f>J120</f>
        <v>233.29999999999998</v>
      </c>
    </row>
    <row r="120" spans="1:10" ht="40.200000000000003" thickBot="1">
      <c r="A120" s="60" t="s">
        <v>964</v>
      </c>
      <c r="B120" s="29" t="s">
        <v>50</v>
      </c>
      <c r="C120" s="9"/>
      <c r="D120" s="133">
        <f>D121+D126+D124</f>
        <v>950.2</v>
      </c>
      <c r="F120" s="60" t="s">
        <v>964</v>
      </c>
      <c r="G120" s="29" t="s">
        <v>50</v>
      </c>
      <c r="H120" s="9"/>
      <c r="I120" s="133">
        <f>I121+I126+I124</f>
        <v>240.2</v>
      </c>
      <c r="J120" s="133">
        <f>J121+J126+J124</f>
        <v>233.29999999999998</v>
      </c>
    </row>
    <row r="121" spans="1:10" ht="15" thickBot="1">
      <c r="A121" s="251" t="s">
        <v>47</v>
      </c>
      <c r="B121" s="30" t="s">
        <v>51</v>
      </c>
      <c r="C121" s="8"/>
      <c r="D121" s="45">
        <f>D123+D122</f>
        <v>300</v>
      </c>
      <c r="F121" s="251" t="s">
        <v>47</v>
      </c>
      <c r="G121" s="30" t="s">
        <v>51</v>
      </c>
      <c r="H121" s="8"/>
      <c r="I121" s="45">
        <f>I123+I122</f>
        <v>0</v>
      </c>
      <c r="J121" s="45">
        <f>J123+J122</f>
        <v>0</v>
      </c>
    </row>
    <row r="122" spans="1:10" ht="25.2" thickBot="1">
      <c r="A122" s="5" t="s">
        <v>435</v>
      </c>
      <c r="B122" s="30" t="s">
        <v>51</v>
      </c>
      <c r="C122" s="8" t="s">
        <v>341</v>
      </c>
      <c r="D122" s="45">
        <f>'пр.9,10'!G118</f>
        <v>300</v>
      </c>
      <c r="F122" s="5" t="s">
        <v>435</v>
      </c>
      <c r="G122" s="30" t="s">
        <v>51</v>
      </c>
      <c r="H122" s="8" t="s">
        <v>341</v>
      </c>
      <c r="I122" s="45">
        <f>'пр.9,10'!N118</f>
        <v>0</v>
      </c>
      <c r="J122" s="45">
        <f>'пр.9,10'!O118</f>
        <v>0</v>
      </c>
    </row>
    <row r="123" spans="1:10" ht="15" thickBot="1">
      <c r="A123" s="27" t="s">
        <v>436</v>
      </c>
      <c r="B123" s="30" t="s">
        <v>51</v>
      </c>
      <c r="C123" s="8" t="s">
        <v>450</v>
      </c>
      <c r="D123" s="45">
        <f>'пр.9,10'!G119</f>
        <v>0</v>
      </c>
      <c r="F123" s="27" t="s">
        <v>436</v>
      </c>
      <c r="G123" s="30" t="s">
        <v>51</v>
      </c>
      <c r="H123" s="8" t="s">
        <v>450</v>
      </c>
      <c r="I123" s="45">
        <f>'пр.9,10'!N119</f>
        <v>0</v>
      </c>
      <c r="J123" s="45">
        <f>'пр.9,10'!O119</f>
        <v>0</v>
      </c>
    </row>
    <row r="124" spans="1:10" ht="40.200000000000003" thickBot="1">
      <c r="A124" s="417" t="s">
        <v>1037</v>
      </c>
      <c r="B124" s="30" t="s">
        <v>162</v>
      </c>
      <c r="C124" s="8" t="s">
        <v>450</v>
      </c>
      <c r="D124" s="130">
        <f>'пр.9,10'!G120+'пр.9,10'!G121</f>
        <v>240.2</v>
      </c>
      <c r="F124" s="417" t="s">
        <v>1037</v>
      </c>
      <c r="G124" s="30" t="s">
        <v>162</v>
      </c>
      <c r="H124" s="8" t="s">
        <v>450</v>
      </c>
      <c r="I124" s="45">
        <f>'пр.9,10'!N120+'пр.9,10'!N121</f>
        <v>240.2</v>
      </c>
      <c r="J124" s="45">
        <f>'пр.9,10'!O120+'пр.9,10'!O121</f>
        <v>233.29999999999998</v>
      </c>
    </row>
    <row r="125" spans="1:10" ht="15" thickBot="1">
      <c r="A125" s="251" t="s">
        <v>48</v>
      </c>
      <c r="B125" s="30" t="s">
        <v>52</v>
      </c>
      <c r="C125" s="8"/>
      <c r="D125" s="45">
        <f>D126</f>
        <v>410</v>
      </c>
      <c r="F125" s="251" t="s">
        <v>48</v>
      </c>
      <c r="G125" s="30" t="s">
        <v>52</v>
      </c>
      <c r="H125" s="8"/>
      <c r="I125" s="45">
        <f>'пр.9,10'!N122</f>
        <v>0</v>
      </c>
      <c r="J125" s="45">
        <f>'пр.9,10'!O122</f>
        <v>0</v>
      </c>
    </row>
    <row r="126" spans="1:10" ht="25.2" thickBot="1">
      <c r="A126" s="5" t="s">
        <v>435</v>
      </c>
      <c r="B126" s="30" t="s">
        <v>52</v>
      </c>
      <c r="C126" s="8" t="s">
        <v>341</v>
      </c>
      <c r="D126" s="45">
        <f>'пр.9,10'!G123</f>
        <v>410</v>
      </c>
      <c r="F126" s="5" t="s">
        <v>435</v>
      </c>
      <c r="G126" s="30" t="s">
        <v>52</v>
      </c>
      <c r="H126" s="8" t="s">
        <v>341</v>
      </c>
      <c r="I126" s="45">
        <f>'пр.9,10'!N123</f>
        <v>0</v>
      </c>
      <c r="J126" s="45">
        <f>'пр.9,10'!O123</f>
        <v>0</v>
      </c>
    </row>
    <row r="127" spans="1:10" ht="27" thickBot="1">
      <c r="A127" s="49" t="s">
        <v>670</v>
      </c>
      <c r="B127" s="59" t="s">
        <v>57</v>
      </c>
      <c r="C127" s="50"/>
      <c r="D127" s="238">
        <f>D128</f>
        <v>0</v>
      </c>
      <c r="F127" s="49" t="s">
        <v>670</v>
      </c>
      <c r="G127" s="59" t="s">
        <v>57</v>
      </c>
      <c r="H127" s="50"/>
      <c r="I127" s="238">
        <f>I128</f>
        <v>0</v>
      </c>
      <c r="J127" s="238">
        <f>J128</f>
        <v>0</v>
      </c>
    </row>
    <row r="128" spans="1:10" ht="27" thickBot="1">
      <c r="A128" s="56" t="s">
        <v>53</v>
      </c>
      <c r="B128" s="29" t="s">
        <v>58</v>
      </c>
      <c r="C128" s="8"/>
      <c r="D128" s="133">
        <f>D129+D132</f>
        <v>0</v>
      </c>
      <c r="F128" s="56" t="s">
        <v>53</v>
      </c>
      <c r="G128" s="29" t="s">
        <v>58</v>
      </c>
      <c r="H128" s="8"/>
      <c r="I128" s="133">
        <f>I129+I132</f>
        <v>0</v>
      </c>
      <c r="J128" s="133">
        <f>J129+J132</f>
        <v>0</v>
      </c>
    </row>
    <row r="129" spans="1:10" ht="15" thickBot="1">
      <c r="A129" s="251" t="s">
        <v>449</v>
      </c>
      <c r="B129" s="30" t="s">
        <v>59</v>
      </c>
      <c r="C129" s="9"/>
      <c r="D129" s="45">
        <f>D131+D130</f>
        <v>0</v>
      </c>
      <c r="F129" s="251" t="s">
        <v>449</v>
      </c>
      <c r="G129" s="30" t="s">
        <v>59</v>
      </c>
      <c r="H129" s="9"/>
      <c r="I129" s="45">
        <f>I131+I130</f>
        <v>0</v>
      </c>
      <c r="J129" s="45">
        <f>J131+J130</f>
        <v>0</v>
      </c>
    </row>
    <row r="130" spans="1:10" ht="24.6" thickBot="1">
      <c r="A130" s="27" t="s">
        <v>435</v>
      </c>
      <c r="B130" s="30" t="s">
        <v>59</v>
      </c>
      <c r="C130" s="8" t="s">
        <v>341</v>
      </c>
      <c r="D130" s="45">
        <f>'пр.9,10'!G47+'пр.9,10'!G88</f>
        <v>0</v>
      </c>
      <c r="F130" s="27" t="s">
        <v>435</v>
      </c>
      <c r="G130" s="30" t="s">
        <v>59</v>
      </c>
      <c r="H130" s="8" t="s">
        <v>341</v>
      </c>
      <c r="I130" s="45">
        <v>0</v>
      </c>
      <c r="J130" s="45">
        <v>0</v>
      </c>
    </row>
    <row r="131" spans="1:10" ht="15" thickBot="1">
      <c r="A131" s="27" t="s">
        <v>436</v>
      </c>
      <c r="B131" s="30" t="s">
        <v>59</v>
      </c>
      <c r="C131" s="8" t="s">
        <v>450</v>
      </c>
      <c r="D131" s="45">
        <f>'пр.9,10'!G48+'пр.9,10'!G90+'пр.9,10'!G153+'пр.9,10'!G209</f>
        <v>0</v>
      </c>
      <c r="F131" s="27" t="s">
        <v>436</v>
      </c>
      <c r="G131" s="30" t="s">
        <v>59</v>
      </c>
      <c r="H131" s="8" t="s">
        <v>450</v>
      </c>
      <c r="I131" s="45">
        <v>0</v>
      </c>
      <c r="J131" s="45">
        <v>0</v>
      </c>
    </row>
    <row r="132" spans="1:10" ht="15" thickBot="1">
      <c r="A132" s="251" t="s">
        <v>2</v>
      </c>
      <c r="B132" s="30" t="s">
        <v>60</v>
      </c>
      <c r="C132" s="8"/>
      <c r="D132" s="45">
        <f>D133</f>
        <v>0</v>
      </c>
      <c r="F132" s="251" t="s">
        <v>2</v>
      </c>
      <c r="G132" s="30" t="s">
        <v>60</v>
      </c>
      <c r="H132" s="8"/>
      <c r="I132" s="45">
        <f>I133</f>
        <v>0</v>
      </c>
      <c r="J132" s="45">
        <f>J133</f>
        <v>0</v>
      </c>
    </row>
    <row r="133" spans="1:10" ht="15" thickBot="1">
      <c r="A133" s="27" t="s">
        <v>436</v>
      </c>
      <c r="B133" s="30" t="s">
        <v>60</v>
      </c>
      <c r="C133" s="8" t="s">
        <v>450</v>
      </c>
      <c r="D133" s="45">
        <f>'пр.9,10'!G50+'пр.9,10'!G92+'пр.9,10'!G155+'пр.9,10'!G211</f>
        <v>0</v>
      </c>
      <c r="F133" s="27" t="s">
        <v>436</v>
      </c>
      <c r="G133" s="30" t="s">
        <v>60</v>
      </c>
      <c r="H133" s="8" t="s">
        <v>450</v>
      </c>
      <c r="I133" s="45">
        <v>0</v>
      </c>
      <c r="J133" s="45">
        <v>0</v>
      </c>
    </row>
    <row r="134" spans="1:10" ht="27" thickBot="1">
      <c r="A134" s="49" t="s">
        <v>671</v>
      </c>
      <c r="B134" s="59" t="s">
        <v>61</v>
      </c>
      <c r="C134" s="50"/>
      <c r="D134" s="238">
        <f>D135</f>
        <v>0</v>
      </c>
      <c r="F134" s="49" t="s">
        <v>671</v>
      </c>
      <c r="G134" s="59" t="s">
        <v>61</v>
      </c>
      <c r="H134" s="50"/>
      <c r="I134" s="238">
        <f>I135</f>
        <v>0</v>
      </c>
      <c r="J134" s="238">
        <f>J135</f>
        <v>0</v>
      </c>
    </row>
    <row r="135" spans="1:10" ht="27" thickBot="1">
      <c r="A135" s="56" t="s">
        <v>54</v>
      </c>
      <c r="B135" s="29" t="s">
        <v>62</v>
      </c>
      <c r="C135" s="9"/>
      <c r="D135" s="133">
        <f>D137</f>
        <v>0</v>
      </c>
      <c r="F135" s="56" t="s">
        <v>54</v>
      </c>
      <c r="G135" s="29" t="s">
        <v>62</v>
      </c>
      <c r="H135" s="9"/>
      <c r="I135" s="133">
        <f>I137</f>
        <v>0</v>
      </c>
      <c r="J135" s="133">
        <f>J137</f>
        <v>0</v>
      </c>
    </row>
    <row r="136" spans="1:10" ht="27" thickBot="1">
      <c r="A136" s="251" t="s">
        <v>55</v>
      </c>
      <c r="B136" s="30" t="s">
        <v>63</v>
      </c>
      <c r="C136" s="8"/>
      <c r="D136" s="45">
        <f>D137</f>
        <v>0</v>
      </c>
      <c r="F136" s="251" t="s">
        <v>55</v>
      </c>
      <c r="G136" s="30" t="s">
        <v>63</v>
      </c>
      <c r="H136" s="8"/>
      <c r="I136" s="45">
        <f>I137</f>
        <v>0</v>
      </c>
      <c r="J136" s="45">
        <f>J137</f>
        <v>0</v>
      </c>
    </row>
    <row r="137" spans="1:10" ht="15" thickBot="1">
      <c r="A137" s="27" t="s">
        <v>436</v>
      </c>
      <c r="B137" s="30" t="s">
        <v>63</v>
      </c>
      <c r="C137" s="8" t="s">
        <v>450</v>
      </c>
      <c r="D137" s="45">
        <f>'пр.9,10'!G215+'пр.9,10'!G159+'пр.9,10'!G96+'пр.9,10'!G54</f>
        <v>0</v>
      </c>
      <c r="F137" s="27" t="s">
        <v>436</v>
      </c>
      <c r="G137" s="30" t="s">
        <v>63</v>
      </c>
      <c r="H137" s="8" t="s">
        <v>450</v>
      </c>
      <c r="I137" s="45">
        <v>0</v>
      </c>
      <c r="J137" s="45">
        <v>0</v>
      </c>
    </row>
    <row r="138" spans="1:10" ht="40.799999999999997" thickBot="1">
      <c r="A138" s="61" t="s">
        <v>672</v>
      </c>
      <c r="B138" s="59" t="s">
        <v>64</v>
      </c>
      <c r="C138" s="55"/>
      <c r="D138" s="238">
        <f>D139</f>
        <v>4331.8999999999996</v>
      </c>
      <c r="F138" s="61" t="s">
        <v>672</v>
      </c>
      <c r="G138" s="59" t="s">
        <v>64</v>
      </c>
      <c r="H138" s="55"/>
      <c r="I138" s="238">
        <f>I139</f>
        <v>4433.8999999999996</v>
      </c>
      <c r="J138" s="238">
        <f>J139</f>
        <v>4433.8999999999996</v>
      </c>
    </row>
    <row r="139" spans="1:10" ht="27" thickBot="1">
      <c r="A139" s="56" t="s">
        <v>56</v>
      </c>
      <c r="B139" s="29" t="s">
        <v>65</v>
      </c>
      <c r="C139" s="9"/>
      <c r="D139" s="133">
        <f>D145+D146+D142+D140+D148</f>
        <v>4331.8999999999996</v>
      </c>
      <c r="F139" s="56" t="s">
        <v>56</v>
      </c>
      <c r="G139" s="29" t="s">
        <v>65</v>
      </c>
      <c r="H139" s="9"/>
      <c r="I139" s="133">
        <f>I145+I146+I142+I140+I148</f>
        <v>4433.8999999999996</v>
      </c>
      <c r="J139" s="133">
        <f>J145+J146+J142+J140+J148</f>
        <v>4433.8999999999996</v>
      </c>
    </row>
    <row r="140" spans="1:10" ht="27" thickBot="1">
      <c r="A140" s="251" t="s">
        <v>56</v>
      </c>
      <c r="B140" s="30" t="s">
        <v>66</v>
      </c>
      <c r="C140" s="9"/>
      <c r="D140" s="45">
        <f>D141</f>
        <v>0</v>
      </c>
      <c r="F140" s="251" t="s">
        <v>56</v>
      </c>
      <c r="G140" s="30" t="s">
        <v>66</v>
      </c>
      <c r="H140" s="9"/>
      <c r="I140" s="45">
        <f>I141</f>
        <v>0</v>
      </c>
      <c r="J140" s="45">
        <f>J141</f>
        <v>0</v>
      </c>
    </row>
    <row r="141" spans="1:10" ht="15" thickBot="1">
      <c r="A141" s="27" t="s">
        <v>436</v>
      </c>
      <c r="B141" s="30" t="s">
        <v>66</v>
      </c>
      <c r="C141" s="30" t="s">
        <v>450</v>
      </c>
      <c r="D141" s="45">
        <f>'пр.9,10'!G99</f>
        <v>0</v>
      </c>
      <c r="F141" s="27" t="s">
        <v>436</v>
      </c>
      <c r="G141" s="30" t="s">
        <v>66</v>
      </c>
      <c r="H141" s="30" t="s">
        <v>450</v>
      </c>
      <c r="I141" s="45">
        <f>'пр.9,10'!N99</f>
        <v>0</v>
      </c>
      <c r="J141" s="45">
        <f>'пр.9,10'!O99</f>
        <v>0</v>
      </c>
    </row>
    <row r="142" spans="1:10" ht="15" thickBot="1">
      <c r="A142" s="173" t="s">
        <v>1043</v>
      </c>
      <c r="B142" s="30" t="s">
        <v>706</v>
      </c>
      <c r="C142" s="30"/>
      <c r="D142" s="45">
        <f>D143</f>
        <v>11.6</v>
      </c>
      <c r="F142" s="173" t="s">
        <v>1043</v>
      </c>
      <c r="G142" s="30" t="s">
        <v>706</v>
      </c>
      <c r="H142" s="30"/>
      <c r="I142" s="45">
        <f>I143</f>
        <v>11.6</v>
      </c>
      <c r="J142" s="45">
        <f>J143</f>
        <v>11.6</v>
      </c>
    </row>
    <row r="143" spans="1:10" ht="15" thickBot="1">
      <c r="A143" s="27" t="s">
        <v>436</v>
      </c>
      <c r="B143" s="30" t="s">
        <v>706</v>
      </c>
      <c r="C143" s="30" t="s">
        <v>450</v>
      </c>
      <c r="D143" s="45">
        <f>'пр.9,10'!G104</f>
        <v>11.6</v>
      </c>
      <c r="F143" s="27" t="s">
        <v>436</v>
      </c>
      <c r="G143" s="30" t="s">
        <v>706</v>
      </c>
      <c r="H143" s="30" t="s">
        <v>450</v>
      </c>
      <c r="I143" s="45">
        <v>11.6</v>
      </c>
      <c r="J143" s="45">
        <v>11.6</v>
      </c>
    </row>
    <row r="144" spans="1:10" ht="24.6" thickBot="1">
      <c r="A144" s="173" t="s">
        <v>1040</v>
      </c>
      <c r="B144" s="30" t="s">
        <v>703</v>
      </c>
      <c r="C144" s="29"/>
      <c r="D144" s="45">
        <f>D145</f>
        <v>467</v>
      </c>
      <c r="F144" s="173" t="s">
        <v>1040</v>
      </c>
      <c r="G144" s="30" t="s">
        <v>703</v>
      </c>
      <c r="H144" s="29"/>
      <c r="I144" s="45">
        <f>I145</f>
        <v>467</v>
      </c>
      <c r="J144" s="45">
        <f>J145</f>
        <v>467</v>
      </c>
    </row>
    <row r="145" spans="1:10" ht="15" thickBot="1">
      <c r="A145" s="27" t="s">
        <v>436</v>
      </c>
      <c r="B145" s="30" t="s">
        <v>703</v>
      </c>
      <c r="C145" s="30" t="s">
        <v>450</v>
      </c>
      <c r="D145" s="45">
        <f>'пр.9,10'!G109+'пр.9,10'!G107</f>
        <v>467</v>
      </c>
      <c r="F145" s="27" t="s">
        <v>436</v>
      </c>
      <c r="G145" s="30" t="s">
        <v>703</v>
      </c>
      <c r="H145" s="30" t="s">
        <v>450</v>
      </c>
      <c r="I145" s="45">
        <v>467</v>
      </c>
      <c r="J145" s="45">
        <v>467</v>
      </c>
    </row>
    <row r="146" spans="1:10" ht="24.6" thickBot="1">
      <c r="A146" s="208" t="s">
        <v>1038</v>
      </c>
      <c r="B146" s="30" t="s">
        <v>701</v>
      </c>
      <c r="C146" s="8"/>
      <c r="D146" s="45">
        <f>D147</f>
        <v>698.69999999999993</v>
      </c>
      <c r="F146" s="208" t="s">
        <v>1038</v>
      </c>
      <c r="G146" s="30" t="s">
        <v>701</v>
      </c>
      <c r="H146" s="8"/>
      <c r="I146" s="45">
        <f>I147</f>
        <v>693.7</v>
      </c>
      <c r="J146" s="45">
        <f>J147</f>
        <v>693.7</v>
      </c>
    </row>
    <row r="147" spans="1:10" ht="15" thickBot="1">
      <c r="A147" s="27" t="s">
        <v>436</v>
      </c>
      <c r="B147" s="30" t="s">
        <v>701</v>
      </c>
      <c r="C147" s="8" t="s">
        <v>450</v>
      </c>
      <c r="D147" s="45">
        <f>'пр.9,10'!G103+'пр.9,10'!G101</f>
        <v>698.69999999999993</v>
      </c>
      <c r="F147" s="27" t="s">
        <v>436</v>
      </c>
      <c r="G147" s="30" t="s">
        <v>701</v>
      </c>
      <c r="H147" s="8" t="s">
        <v>450</v>
      </c>
      <c r="I147" s="45">
        <v>693.7</v>
      </c>
      <c r="J147" s="45">
        <v>693.7</v>
      </c>
    </row>
    <row r="148" spans="1:10" ht="24.6" thickBot="1">
      <c r="A148" s="294" t="s">
        <v>1044</v>
      </c>
      <c r="B148" s="30" t="s">
        <v>751</v>
      </c>
      <c r="C148" s="29"/>
      <c r="D148" s="45">
        <f>D149</f>
        <v>3154.6</v>
      </c>
      <c r="F148" s="294" t="s">
        <v>1044</v>
      </c>
      <c r="G148" s="30" t="s">
        <v>751</v>
      </c>
      <c r="H148" s="29"/>
      <c r="I148" s="45">
        <f>I149</f>
        <v>3261.6</v>
      </c>
      <c r="J148" s="45">
        <f>J149</f>
        <v>3261.6</v>
      </c>
    </row>
    <row r="149" spans="1:10" ht="15" thickBot="1">
      <c r="A149" s="27" t="s">
        <v>436</v>
      </c>
      <c r="B149" s="30" t="s">
        <v>751</v>
      </c>
      <c r="C149" s="30" t="s">
        <v>450</v>
      </c>
      <c r="D149" s="45">
        <f>'пр.9,10'!G113+'пр.9,10'!G111</f>
        <v>3154.6</v>
      </c>
      <c r="F149" s="27" t="s">
        <v>436</v>
      </c>
      <c r="G149" s="30" t="s">
        <v>751</v>
      </c>
      <c r="H149" s="30" t="s">
        <v>450</v>
      </c>
      <c r="I149" s="45">
        <f>'пр.9,10'!N112+'пр.9,10'!N110</f>
        <v>3261.6</v>
      </c>
      <c r="J149" s="45">
        <f>'пр.9,10'!O112+'пр.9,10'!O110</f>
        <v>3261.6</v>
      </c>
    </row>
    <row r="150" spans="1:10" s="435" customFormat="1" ht="27" thickBot="1">
      <c r="A150" s="448" t="s">
        <v>967</v>
      </c>
      <c r="B150" s="444" t="s">
        <v>68</v>
      </c>
      <c r="C150" s="445"/>
      <c r="D150" s="446">
        <f>D151+D171+D193+D210+D228+D234</f>
        <v>45898.6</v>
      </c>
      <c r="E150" s="447"/>
      <c r="F150" s="448" t="s">
        <v>967</v>
      </c>
      <c r="G150" s="444" t="s">
        <v>68</v>
      </c>
      <c r="H150" s="445"/>
      <c r="I150" s="446">
        <f>I151+I171+I193+I210+I228+I234</f>
        <v>42566.5</v>
      </c>
      <c r="J150" s="446">
        <f>J151+J171+J193+J210+J228+J234</f>
        <v>42566.3</v>
      </c>
    </row>
    <row r="151" spans="1:10" ht="27" thickBot="1">
      <c r="A151" s="62" t="s">
        <v>968</v>
      </c>
      <c r="B151" s="59" t="s">
        <v>69</v>
      </c>
      <c r="C151" s="50"/>
      <c r="D151" s="238">
        <f>D152</f>
        <v>16483.599999999999</v>
      </c>
      <c r="F151" s="62" t="s">
        <v>968</v>
      </c>
      <c r="G151" s="59" t="s">
        <v>69</v>
      </c>
      <c r="H151" s="50"/>
      <c r="I151" s="238">
        <f>I152</f>
        <v>14270</v>
      </c>
      <c r="J151" s="238">
        <f>J152</f>
        <v>14270</v>
      </c>
    </row>
    <row r="152" spans="1:10" ht="27" thickBot="1">
      <c r="A152" s="56" t="s">
        <v>969</v>
      </c>
      <c r="B152" s="29" t="s">
        <v>70</v>
      </c>
      <c r="C152" s="8"/>
      <c r="D152" s="133">
        <f>D153+D155+D158+D161+D165+D167+D169+D163</f>
        <v>16483.599999999999</v>
      </c>
      <c r="F152" s="56" t="s">
        <v>969</v>
      </c>
      <c r="G152" s="29" t="s">
        <v>70</v>
      </c>
      <c r="H152" s="8"/>
      <c r="I152" s="133">
        <f>I153+I155+I158+I161+I165+I167+I169+I163</f>
        <v>14270</v>
      </c>
      <c r="J152" s="133">
        <f>J153+J155+J158+J161+J165+J167+J169+J163</f>
        <v>14270</v>
      </c>
    </row>
    <row r="153" spans="1:10" ht="15" thickBot="1">
      <c r="A153" s="53" t="s">
        <v>448</v>
      </c>
      <c r="B153" s="30" t="s">
        <v>71</v>
      </c>
      <c r="C153" s="8"/>
      <c r="D153" s="45">
        <f>D154</f>
        <v>12370</v>
      </c>
      <c r="F153" s="53" t="s">
        <v>448</v>
      </c>
      <c r="G153" s="30" t="s">
        <v>71</v>
      </c>
      <c r="H153" s="8"/>
      <c r="I153" s="45">
        <f>I154</f>
        <v>12370</v>
      </c>
      <c r="J153" s="45">
        <f>J154</f>
        <v>12370</v>
      </c>
    </row>
    <row r="154" spans="1:10" ht="25.2" thickBot="1">
      <c r="A154" s="5" t="s">
        <v>435</v>
      </c>
      <c r="B154" s="30" t="s">
        <v>71</v>
      </c>
      <c r="C154" s="8" t="s">
        <v>341</v>
      </c>
      <c r="D154" s="45">
        <f>'пр.9,10'!G599</f>
        <v>12370</v>
      </c>
      <c r="F154" s="5" t="s">
        <v>435</v>
      </c>
      <c r="G154" s="30" t="s">
        <v>71</v>
      </c>
      <c r="H154" s="8" t="s">
        <v>341</v>
      </c>
      <c r="I154" s="45">
        <f>'пр.9,10'!N599</f>
        <v>12370</v>
      </c>
      <c r="J154" s="45">
        <f>'пр.9,10'!O599</f>
        <v>12370</v>
      </c>
    </row>
    <row r="155" spans="1:10" ht="15" thickBot="1">
      <c r="A155" s="251" t="s">
        <v>449</v>
      </c>
      <c r="B155" s="30" t="s">
        <v>72</v>
      </c>
      <c r="C155" s="9"/>
      <c r="D155" s="45">
        <f>D156+D157</f>
        <v>1158.8</v>
      </c>
      <c r="F155" s="251" t="s">
        <v>449</v>
      </c>
      <c r="G155" s="30" t="s">
        <v>72</v>
      </c>
      <c r="H155" s="9"/>
      <c r="I155" s="45">
        <f>I156+I157</f>
        <v>400</v>
      </c>
      <c r="J155" s="45">
        <f>J156+J157</f>
        <v>400</v>
      </c>
    </row>
    <row r="156" spans="1:10" ht="15" thickBot="1">
      <c r="A156" s="27" t="s">
        <v>436</v>
      </c>
      <c r="B156" s="30" t="s">
        <v>72</v>
      </c>
      <c r="C156" s="8" t="s">
        <v>450</v>
      </c>
      <c r="D156" s="45">
        <f>'пр.9,10'!G601</f>
        <v>1158.8</v>
      </c>
      <c r="F156" s="27" t="s">
        <v>436</v>
      </c>
      <c r="G156" s="30" t="s">
        <v>72</v>
      </c>
      <c r="H156" s="8" t="s">
        <v>450</v>
      </c>
      <c r="I156" s="45">
        <f>'пр.9,10'!N601</f>
        <v>400</v>
      </c>
      <c r="J156" s="45">
        <f>'пр.9,10'!O601</f>
        <v>400</v>
      </c>
    </row>
    <row r="157" spans="1:10" ht="15" thickBot="1">
      <c r="A157" s="268" t="s">
        <v>437</v>
      </c>
      <c r="B157" s="30" t="s">
        <v>72</v>
      </c>
      <c r="C157" s="8" t="s">
        <v>340</v>
      </c>
      <c r="D157" s="45">
        <f>'пр.9,10'!G602</f>
        <v>0</v>
      </c>
      <c r="F157" s="268" t="s">
        <v>437</v>
      </c>
      <c r="G157" s="30" t="s">
        <v>72</v>
      </c>
      <c r="H157" s="8" t="s">
        <v>340</v>
      </c>
      <c r="I157" s="45">
        <v>0</v>
      </c>
      <c r="J157" s="45">
        <v>0</v>
      </c>
    </row>
    <row r="158" spans="1:10" ht="27" thickBot="1">
      <c r="A158" s="251" t="s">
        <v>0</v>
      </c>
      <c r="B158" s="30" t="s">
        <v>73</v>
      </c>
      <c r="C158" s="8"/>
      <c r="D158" s="45">
        <f>D160+D159</f>
        <v>0</v>
      </c>
      <c r="F158" s="251" t="s">
        <v>0</v>
      </c>
      <c r="G158" s="30" t="s">
        <v>73</v>
      </c>
      <c r="H158" s="8"/>
      <c r="I158" s="45">
        <f>I160+I159</f>
        <v>0</v>
      </c>
      <c r="J158" s="45">
        <f>J160+J159</f>
        <v>0</v>
      </c>
    </row>
    <row r="159" spans="1:10" ht="27" thickBot="1">
      <c r="A159" s="251" t="s">
        <v>435</v>
      </c>
      <c r="B159" s="30" t="s">
        <v>73</v>
      </c>
      <c r="C159" s="8" t="s">
        <v>341</v>
      </c>
      <c r="D159" s="45">
        <f>'пр.9,10'!G604</f>
        <v>0</v>
      </c>
      <c r="F159" s="251" t="s">
        <v>435</v>
      </c>
      <c r="G159" s="30" t="s">
        <v>73</v>
      </c>
      <c r="H159" s="8" t="s">
        <v>341</v>
      </c>
      <c r="I159" s="45">
        <v>0</v>
      </c>
      <c r="J159" s="45">
        <v>0</v>
      </c>
    </row>
    <row r="160" spans="1:10" ht="15" thickBot="1">
      <c r="A160" s="27" t="s">
        <v>436</v>
      </c>
      <c r="B160" s="30" t="s">
        <v>73</v>
      </c>
      <c r="C160" s="8" t="s">
        <v>450</v>
      </c>
      <c r="D160" s="45">
        <f>'пр.9,10'!G605</f>
        <v>0</v>
      </c>
      <c r="F160" s="27" t="s">
        <v>436</v>
      </c>
      <c r="G160" s="30" t="s">
        <v>73</v>
      </c>
      <c r="H160" s="8" t="s">
        <v>450</v>
      </c>
      <c r="I160" s="45">
        <v>0</v>
      </c>
      <c r="J160" s="45">
        <v>0</v>
      </c>
    </row>
    <row r="161" spans="1:10" ht="15" thickBot="1">
      <c r="A161" s="54" t="s">
        <v>2</v>
      </c>
      <c r="B161" s="30" t="s">
        <v>74</v>
      </c>
      <c r="C161" s="9"/>
      <c r="D161" s="45">
        <f>D162</f>
        <v>594.29999999999995</v>
      </c>
      <c r="F161" s="54" t="s">
        <v>2</v>
      </c>
      <c r="G161" s="30" t="s">
        <v>74</v>
      </c>
      <c r="H161" s="9"/>
      <c r="I161" s="45">
        <f>I162</f>
        <v>0</v>
      </c>
      <c r="J161" s="45">
        <f>J162</f>
        <v>0</v>
      </c>
    </row>
    <row r="162" spans="1:10" ht="15" thickBot="1">
      <c r="A162" s="27" t="s">
        <v>436</v>
      </c>
      <c r="B162" s="30" t="s">
        <v>74</v>
      </c>
      <c r="C162" s="8" t="s">
        <v>450</v>
      </c>
      <c r="D162" s="45">
        <f>'пр.9,10'!G607</f>
        <v>594.29999999999995</v>
      </c>
      <c r="F162" s="27" t="s">
        <v>436</v>
      </c>
      <c r="G162" s="30" t="s">
        <v>74</v>
      </c>
      <c r="H162" s="8" t="s">
        <v>450</v>
      </c>
      <c r="I162" s="45">
        <v>0</v>
      </c>
      <c r="J162" s="45">
        <v>0</v>
      </c>
    </row>
    <row r="163" spans="1:10" ht="27" thickBot="1">
      <c r="A163" s="54" t="s">
        <v>957</v>
      </c>
      <c r="B163" s="30" t="s">
        <v>736</v>
      </c>
      <c r="C163" s="29"/>
      <c r="D163" s="45">
        <f>D164</f>
        <v>0</v>
      </c>
      <c r="F163" s="54" t="s">
        <v>957</v>
      </c>
      <c r="G163" s="30" t="s">
        <v>736</v>
      </c>
      <c r="H163" s="29"/>
      <c r="I163" s="45">
        <f>I164</f>
        <v>0</v>
      </c>
      <c r="J163" s="45">
        <f>J164</f>
        <v>0</v>
      </c>
    </row>
    <row r="164" spans="1:10" ht="15" thickBot="1">
      <c r="A164" s="27" t="s">
        <v>436</v>
      </c>
      <c r="B164" s="30" t="s">
        <v>736</v>
      </c>
      <c r="C164" s="30" t="s">
        <v>450</v>
      </c>
      <c r="D164" s="45">
        <f>'пр.9,10'!G609</f>
        <v>0</v>
      </c>
      <c r="F164" s="27" t="s">
        <v>436</v>
      </c>
      <c r="G164" s="30" t="s">
        <v>736</v>
      </c>
      <c r="H164" s="30" t="s">
        <v>450</v>
      </c>
      <c r="I164" s="45">
        <v>0</v>
      </c>
      <c r="J164" s="45">
        <v>0</v>
      </c>
    </row>
    <row r="165" spans="1:10" ht="15" thickBot="1">
      <c r="A165" s="63" t="s">
        <v>67</v>
      </c>
      <c r="B165" s="30" t="s">
        <v>75</v>
      </c>
      <c r="C165" s="8"/>
      <c r="D165" s="45">
        <f>D166</f>
        <v>0</v>
      </c>
      <c r="F165" s="63" t="s">
        <v>67</v>
      </c>
      <c r="G165" s="30" t="s">
        <v>75</v>
      </c>
      <c r="H165" s="8"/>
      <c r="I165" s="45">
        <f>I166</f>
        <v>0</v>
      </c>
      <c r="J165" s="45">
        <f>J166</f>
        <v>0</v>
      </c>
    </row>
    <row r="166" spans="1:10" ht="15" thickBot="1">
      <c r="A166" s="27" t="s">
        <v>436</v>
      </c>
      <c r="B166" s="30" t="s">
        <v>75</v>
      </c>
      <c r="C166" s="8" t="s">
        <v>450</v>
      </c>
      <c r="D166" s="45">
        <f>'пр.9,10'!G611</f>
        <v>0</v>
      </c>
      <c r="F166" s="27" t="s">
        <v>436</v>
      </c>
      <c r="G166" s="30" t="s">
        <v>75</v>
      </c>
      <c r="H166" s="8" t="s">
        <v>450</v>
      </c>
      <c r="I166" s="45">
        <v>0</v>
      </c>
      <c r="J166" s="45">
        <v>0</v>
      </c>
    </row>
    <row r="167" spans="1:10" ht="25.2" thickBot="1">
      <c r="A167" s="200" t="s">
        <v>1046</v>
      </c>
      <c r="B167" s="8" t="s">
        <v>713</v>
      </c>
      <c r="C167" s="8"/>
      <c r="D167" s="130">
        <f>D168</f>
        <v>860.5</v>
      </c>
      <c r="F167" s="5" t="s">
        <v>696</v>
      </c>
      <c r="G167" s="8" t="s">
        <v>713</v>
      </c>
      <c r="H167" s="8"/>
      <c r="I167" s="130">
        <f>I168</f>
        <v>0</v>
      </c>
      <c r="J167" s="130">
        <f>J168</f>
        <v>0</v>
      </c>
    </row>
    <row r="168" spans="1:10" ht="15" thickBot="1">
      <c r="A168" s="27" t="s">
        <v>436</v>
      </c>
      <c r="B168" s="8" t="s">
        <v>713</v>
      </c>
      <c r="C168" s="8" t="s">
        <v>450</v>
      </c>
      <c r="D168" s="130">
        <f>'пр.9,10'!G617+'пр.9,10'!G619</f>
        <v>860.5</v>
      </c>
      <c r="F168" s="27" t="s">
        <v>436</v>
      </c>
      <c r="G168" s="8" t="s">
        <v>713</v>
      </c>
      <c r="H168" s="8" t="s">
        <v>450</v>
      </c>
      <c r="I168" s="130">
        <v>0</v>
      </c>
      <c r="J168" s="130">
        <f>'пр.9,10'!M616+'пр.9,10'!M618</f>
        <v>0</v>
      </c>
    </row>
    <row r="169" spans="1:10" ht="60.6" thickBot="1">
      <c r="A169" s="27" t="s">
        <v>654</v>
      </c>
      <c r="B169" s="8" t="s">
        <v>693</v>
      </c>
      <c r="C169" s="8"/>
      <c r="D169" s="45">
        <f>D170</f>
        <v>1500</v>
      </c>
      <c r="F169" s="27" t="s">
        <v>654</v>
      </c>
      <c r="G169" s="8" t="s">
        <v>693</v>
      </c>
      <c r="H169" s="8"/>
      <c r="I169" s="45">
        <f>I170</f>
        <v>1500</v>
      </c>
      <c r="J169" s="45">
        <f>J170</f>
        <v>1500</v>
      </c>
    </row>
    <row r="170" spans="1:10" ht="24.6" thickBot="1">
      <c r="A170" s="27" t="s">
        <v>435</v>
      </c>
      <c r="B170" s="8" t="s">
        <v>693</v>
      </c>
      <c r="C170" s="8" t="s">
        <v>341</v>
      </c>
      <c r="D170" s="45">
        <f>'пр.9,10'!G615</f>
        <v>1500</v>
      </c>
      <c r="F170" s="27" t="s">
        <v>435</v>
      </c>
      <c r="G170" s="8" t="s">
        <v>693</v>
      </c>
      <c r="H170" s="8" t="s">
        <v>341</v>
      </c>
      <c r="I170" s="45">
        <f>'пр.9,10'!N615</f>
        <v>1500</v>
      </c>
      <c r="J170" s="45">
        <f>'пр.9,10'!O615</f>
        <v>1500</v>
      </c>
    </row>
    <row r="171" spans="1:10" ht="27.6" thickBot="1">
      <c r="A171" s="64" t="s">
        <v>970</v>
      </c>
      <c r="B171" s="59" t="s">
        <v>77</v>
      </c>
      <c r="C171" s="50"/>
      <c r="D171" s="238">
        <f>D172</f>
        <v>13890</v>
      </c>
      <c r="F171" s="64" t="s">
        <v>970</v>
      </c>
      <c r="G171" s="59" t="s">
        <v>77</v>
      </c>
      <c r="H171" s="50"/>
      <c r="I171" s="238">
        <f>I172</f>
        <v>13166.5</v>
      </c>
      <c r="J171" s="238">
        <f>J172</f>
        <v>13166.3</v>
      </c>
    </row>
    <row r="172" spans="1:10" ht="40.200000000000003" thickBot="1">
      <c r="A172" s="52" t="s">
        <v>971</v>
      </c>
      <c r="B172" s="29" t="s">
        <v>78</v>
      </c>
      <c r="C172" s="8"/>
      <c r="D172" s="133">
        <f>D173+D175+D178+D181+D185+D187+D189+D191+D183</f>
        <v>13890</v>
      </c>
      <c r="F172" s="52" t="s">
        <v>971</v>
      </c>
      <c r="G172" s="29" t="s">
        <v>78</v>
      </c>
      <c r="H172" s="8"/>
      <c r="I172" s="133">
        <f>I173+I175+I178+I181+I185+I187+I189+I191+I183</f>
        <v>13166.5</v>
      </c>
      <c r="J172" s="133">
        <f>J173+J175+J178+J181+J185+J187+J189+J191+J183</f>
        <v>13166.3</v>
      </c>
    </row>
    <row r="173" spans="1:10" ht="15" thickBot="1">
      <c r="A173" s="53" t="s">
        <v>448</v>
      </c>
      <c r="B173" s="30" t="s">
        <v>79</v>
      </c>
      <c r="C173" s="8"/>
      <c r="D173" s="45">
        <f>D174</f>
        <v>11400</v>
      </c>
      <c r="F173" s="53" t="s">
        <v>448</v>
      </c>
      <c r="G173" s="30" t="s">
        <v>79</v>
      </c>
      <c r="H173" s="8"/>
      <c r="I173" s="45">
        <f>I174</f>
        <v>11400</v>
      </c>
      <c r="J173" s="45">
        <f>J174</f>
        <v>11400</v>
      </c>
    </row>
    <row r="174" spans="1:10" ht="25.2" thickBot="1">
      <c r="A174" s="5" t="s">
        <v>435</v>
      </c>
      <c r="B174" s="30" t="s">
        <v>79</v>
      </c>
      <c r="C174" s="8" t="s">
        <v>341</v>
      </c>
      <c r="D174" s="45">
        <f>'пр.9,10'!G623</f>
        <v>11400</v>
      </c>
      <c r="F174" s="5" t="s">
        <v>435</v>
      </c>
      <c r="G174" s="30" t="s">
        <v>79</v>
      </c>
      <c r="H174" s="8" t="s">
        <v>341</v>
      </c>
      <c r="I174" s="45">
        <f>'пр.9,10'!N623</f>
        <v>11400</v>
      </c>
      <c r="J174" s="45">
        <f>'пр.9,10'!O623</f>
        <v>11400</v>
      </c>
    </row>
    <row r="175" spans="1:10" ht="15" thickBot="1">
      <c r="A175" s="251" t="s">
        <v>449</v>
      </c>
      <c r="B175" s="30" t="s">
        <v>80</v>
      </c>
      <c r="C175" s="8"/>
      <c r="D175" s="45">
        <f>D176+D177</f>
        <v>730</v>
      </c>
      <c r="F175" s="251" t="s">
        <v>449</v>
      </c>
      <c r="G175" s="30" t="s">
        <v>80</v>
      </c>
      <c r="H175" s="8"/>
      <c r="I175" s="45">
        <f>I176+I177</f>
        <v>250</v>
      </c>
      <c r="J175" s="45">
        <f>J176+J177</f>
        <v>250</v>
      </c>
    </row>
    <row r="176" spans="1:10" ht="15" thickBot="1">
      <c r="A176" s="27" t="s">
        <v>436</v>
      </c>
      <c r="B176" s="30" t="s">
        <v>80</v>
      </c>
      <c r="C176" s="8" t="s">
        <v>450</v>
      </c>
      <c r="D176" s="45">
        <f>'пр.9,10'!G625</f>
        <v>730</v>
      </c>
      <c r="F176" s="27" t="s">
        <v>436</v>
      </c>
      <c r="G176" s="30" t="s">
        <v>80</v>
      </c>
      <c r="H176" s="8" t="s">
        <v>450</v>
      </c>
      <c r="I176" s="45">
        <f>'пр.9,10'!N625</f>
        <v>250</v>
      </c>
      <c r="J176" s="45">
        <f>'пр.9,10'!O625</f>
        <v>250</v>
      </c>
    </row>
    <row r="177" spans="1:10" ht="15" thickBot="1">
      <c r="A177" s="268" t="s">
        <v>437</v>
      </c>
      <c r="B177" s="30" t="s">
        <v>80</v>
      </c>
      <c r="C177" s="8" t="s">
        <v>340</v>
      </c>
      <c r="D177" s="45">
        <f>'пр.9,10'!G626</f>
        <v>0</v>
      </c>
      <c r="F177" s="268" t="s">
        <v>437</v>
      </c>
      <c r="G177" s="30" t="s">
        <v>80</v>
      </c>
      <c r="H177" s="8" t="s">
        <v>340</v>
      </c>
      <c r="I177" s="45">
        <v>0</v>
      </c>
      <c r="J177" s="45">
        <v>0</v>
      </c>
    </row>
    <row r="178" spans="1:10" ht="27" thickBot="1">
      <c r="A178" s="251" t="s">
        <v>0</v>
      </c>
      <c r="B178" s="30" t="s">
        <v>81</v>
      </c>
      <c r="C178" s="8"/>
      <c r="D178" s="45">
        <f>D180+D179</f>
        <v>0</v>
      </c>
      <c r="F178" s="251" t="s">
        <v>0</v>
      </c>
      <c r="G178" s="30" t="s">
        <v>81</v>
      </c>
      <c r="H178" s="8"/>
      <c r="I178" s="45">
        <f>I180+I179</f>
        <v>0</v>
      </c>
      <c r="J178" s="45">
        <f>J180+J179</f>
        <v>0</v>
      </c>
    </row>
    <row r="179" spans="1:10" ht="27" thickBot="1">
      <c r="A179" s="251" t="s">
        <v>435</v>
      </c>
      <c r="B179" s="30" t="s">
        <v>81</v>
      </c>
      <c r="C179" s="8" t="s">
        <v>341</v>
      </c>
      <c r="D179" s="45">
        <f>'пр.9,10'!G628</f>
        <v>0</v>
      </c>
      <c r="F179" s="251" t="s">
        <v>435</v>
      </c>
      <c r="G179" s="30" t="s">
        <v>81</v>
      </c>
      <c r="H179" s="8" t="s">
        <v>341</v>
      </c>
      <c r="I179" s="45">
        <v>0</v>
      </c>
      <c r="J179" s="45">
        <v>0</v>
      </c>
    </row>
    <row r="180" spans="1:10" ht="15" thickBot="1">
      <c r="A180" s="27" t="s">
        <v>436</v>
      </c>
      <c r="B180" s="30" t="s">
        <v>81</v>
      </c>
      <c r="C180" s="8" t="s">
        <v>450</v>
      </c>
      <c r="D180" s="45">
        <f>'пр.9,10'!G629</f>
        <v>0</v>
      </c>
      <c r="F180" s="27" t="s">
        <v>436</v>
      </c>
      <c r="G180" s="30" t="s">
        <v>81</v>
      </c>
      <c r="H180" s="8" t="s">
        <v>450</v>
      </c>
      <c r="I180" s="45">
        <v>0</v>
      </c>
      <c r="J180" s="45">
        <v>0</v>
      </c>
    </row>
    <row r="181" spans="1:10" ht="15" thickBot="1">
      <c r="A181" s="54" t="s">
        <v>2</v>
      </c>
      <c r="B181" s="30" t="s">
        <v>82</v>
      </c>
      <c r="C181" s="8"/>
      <c r="D181" s="45">
        <f>D182</f>
        <v>243.5</v>
      </c>
      <c r="F181" s="54" t="s">
        <v>2</v>
      </c>
      <c r="G181" s="30" t="s">
        <v>82</v>
      </c>
      <c r="H181" s="8"/>
      <c r="I181" s="45">
        <f>I182</f>
        <v>0</v>
      </c>
      <c r="J181" s="45">
        <f>J182</f>
        <v>0</v>
      </c>
    </row>
    <row r="182" spans="1:10" ht="15" thickBot="1">
      <c r="A182" s="27" t="s">
        <v>436</v>
      </c>
      <c r="B182" s="30" t="s">
        <v>82</v>
      </c>
      <c r="C182" s="8" t="s">
        <v>450</v>
      </c>
      <c r="D182" s="45">
        <f>'пр.9,10'!G631</f>
        <v>243.5</v>
      </c>
      <c r="F182" s="27" t="s">
        <v>436</v>
      </c>
      <c r="G182" s="30" t="s">
        <v>82</v>
      </c>
      <c r="H182" s="8" t="s">
        <v>450</v>
      </c>
      <c r="I182" s="45">
        <v>0</v>
      </c>
      <c r="J182" s="45">
        <v>0</v>
      </c>
    </row>
    <row r="183" spans="1:10" ht="27" thickBot="1">
      <c r="A183" s="54" t="s">
        <v>957</v>
      </c>
      <c r="B183" s="30" t="s">
        <v>737</v>
      </c>
      <c r="C183" s="30"/>
      <c r="D183" s="45">
        <f>D184</f>
        <v>0</v>
      </c>
      <c r="F183" s="54" t="s">
        <v>957</v>
      </c>
      <c r="G183" s="30" t="s">
        <v>737</v>
      </c>
      <c r="H183" s="30"/>
      <c r="I183" s="45">
        <f>I184</f>
        <v>0</v>
      </c>
      <c r="J183" s="45">
        <f>J184</f>
        <v>0</v>
      </c>
    </row>
    <row r="184" spans="1:10" ht="15" thickBot="1">
      <c r="A184" s="27" t="s">
        <v>436</v>
      </c>
      <c r="B184" s="30" t="s">
        <v>737</v>
      </c>
      <c r="C184" s="30" t="s">
        <v>450</v>
      </c>
      <c r="D184" s="45">
        <f>'пр.9,10'!G633</f>
        <v>0</v>
      </c>
      <c r="F184" s="27" t="s">
        <v>436</v>
      </c>
      <c r="G184" s="30" t="s">
        <v>737</v>
      </c>
      <c r="H184" s="30" t="s">
        <v>450</v>
      </c>
      <c r="I184" s="45">
        <v>0</v>
      </c>
      <c r="J184" s="45">
        <v>0</v>
      </c>
    </row>
    <row r="185" spans="1:10" ht="15" thickBot="1">
      <c r="A185" s="63" t="s">
        <v>67</v>
      </c>
      <c r="B185" s="30" t="s">
        <v>83</v>
      </c>
      <c r="C185" s="8"/>
      <c r="D185" s="45">
        <f>D186</f>
        <v>0</v>
      </c>
      <c r="F185" s="63" t="s">
        <v>67</v>
      </c>
      <c r="G185" s="30" t="s">
        <v>83</v>
      </c>
      <c r="H185" s="8"/>
      <c r="I185" s="45">
        <f>I186</f>
        <v>0</v>
      </c>
      <c r="J185" s="45">
        <f>J186</f>
        <v>0</v>
      </c>
    </row>
    <row r="186" spans="1:10" ht="15" thickBot="1">
      <c r="A186" s="27" t="s">
        <v>436</v>
      </c>
      <c r="B186" s="30" t="s">
        <v>83</v>
      </c>
      <c r="C186" s="8" t="s">
        <v>450</v>
      </c>
      <c r="D186" s="45">
        <f>'пр.9,10'!G635</f>
        <v>0</v>
      </c>
      <c r="F186" s="27" t="s">
        <v>436</v>
      </c>
      <c r="G186" s="30" t="s">
        <v>83</v>
      </c>
      <c r="H186" s="8" t="s">
        <v>450</v>
      </c>
      <c r="I186" s="45">
        <v>0</v>
      </c>
      <c r="J186" s="45">
        <v>0</v>
      </c>
    </row>
    <row r="187" spans="1:10" ht="27" thickBot="1">
      <c r="A187" s="251" t="s">
        <v>76</v>
      </c>
      <c r="B187" s="30" t="s">
        <v>384</v>
      </c>
      <c r="C187" s="8"/>
      <c r="D187" s="45">
        <f>D188</f>
        <v>16.5</v>
      </c>
      <c r="F187" s="251" t="s">
        <v>76</v>
      </c>
      <c r="G187" s="30" t="s">
        <v>384</v>
      </c>
      <c r="H187" s="8"/>
      <c r="I187" s="45">
        <f>I188</f>
        <v>16.5</v>
      </c>
      <c r="J187" s="45">
        <f>J188</f>
        <v>16.3</v>
      </c>
    </row>
    <row r="188" spans="1:10" ht="15" thickBot="1">
      <c r="A188" s="27" t="s">
        <v>436</v>
      </c>
      <c r="B188" s="30" t="s">
        <v>384</v>
      </c>
      <c r="C188" s="8" t="s">
        <v>450</v>
      </c>
      <c r="D188" s="45">
        <f>'пр.9,10'!G637+'пр.9,10'!G638</f>
        <v>16.5</v>
      </c>
      <c r="F188" s="27" t="s">
        <v>436</v>
      </c>
      <c r="G188" s="30" t="s">
        <v>384</v>
      </c>
      <c r="H188" s="8" t="s">
        <v>450</v>
      </c>
      <c r="I188" s="45">
        <f>'пр.9,10'!N639+'пр.9,10'!N637</f>
        <v>16.5</v>
      </c>
      <c r="J188" s="45">
        <f>'пр.9,10'!O639+'пр.9,10'!O637</f>
        <v>16.3</v>
      </c>
    </row>
    <row r="189" spans="1:10" ht="25.2" thickBot="1">
      <c r="A189" s="48" t="s">
        <v>451</v>
      </c>
      <c r="B189" s="8" t="s">
        <v>624</v>
      </c>
      <c r="C189" s="8"/>
      <c r="D189" s="130">
        <f>D190</f>
        <v>0</v>
      </c>
      <c r="F189" s="48" t="s">
        <v>451</v>
      </c>
      <c r="G189" s="8" t="s">
        <v>624</v>
      </c>
      <c r="H189" s="8"/>
      <c r="I189" s="130">
        <f>I190</f>
        <v>0</v>
      </c>
      <c r="J189" s="130">
        <f>J190</f>
        <v>0</v>
      </c>
    </row>
    <row r="190" spans="1:10" ht="25.2" thickBot="1">
      <c r="A190" s="5" t="s">
        <v>435</v>
      </c>
      <c r="B190" s="8" t="s">
        <v>624</v>
      </c>
      <c r="C190" s="8" t="s">
        <v>341</v>
      </c>
      <c r="D190" s="130">
        <f>'пр.9,10'!G641</f>
        <v>0</v>
      </c>
      <c r="F190" s="5" t="s">
        <v>435</v>
      </c>
      <c r="G190" s="8" t="s">
        <v>624</v>
      </c>
      <c r="H190" s="8" t="s">
        <v>341</v>
      </c>
      <c r="I190" s="130">
        <v>0</v>
      </c>
      <c r="J190" s="130">
        <v>0</v>
      </c>
    </row>
    <row r="191" spans="1:10" ht="60.6" thickBot="1">
      <c r="A191" s="27" t="s">
        <v>654</v>
      </c>
      <c r="B191" s="8" t="s">
        <v>692</v>
      </c>
      <c r="C191" s="8"/>
      <c r="D191" s="45">
        <f>D192</f>
        <v>1500</v>
      </c>
      <c r="F191" s="27" t="s">
        <v>654</v>
      </c>
      <c r="G191" s="8" t="s">
        <v>692</v>
      </c>
      <c r="H191" s="8"/>
      <c r="I191" s="45">
        <f>I192</f>
        <v>1500</v>
      </c>
      <c r="J191" s="45">
        <f>J192</f>
        <v>1500</v>
      </c>
    </row>
    <row r="192" spans="1:10" ht="24.6" thickBot="1">
      <c r="A192" s="27" t="s">
        <v>435</v>
      </c>
      <c r="B192" s="8" t="s">
        <v>692</v>
      </c>
      <c r="C192" s="8" t="s">
        <v>341</v>
      </c>
      <c r="D192" s="45">
        <f>'пр.9,10'!G643</f>
        <v>1500</v>
      </c>
      <c r="F192" s="27" t="s">
        <v>435</v>
      </c>
      <c r="G192" s="8" t="s">
        <v>692</v>
      </c>
      <c r="H192" s="8" t="s">
        <v>341</v>
      </c>
      <c r="I192" s="45">
        <f>'пр.9,10'!N643</f>
        <v>1500</v>
      </c>
      <c r="J192" s="45">
        <f>'пр.9,10'!O643</f>
        <v>1500</v>
      </c>
    </row>
    <row r="193" spans="1:10" ht="40.799999999999997" thickBot="1">
      <c r="A193" s="64" t="s">
        <v>972</v>
      </c>
      <c r="B193" s="59" t="s">
        <v>84</v>
      </c>
      <c r="C193" s="50"/>
      <c r="D193" s="238">
        <f>D194</f>
        <v>3875</v>
      </c>
      <c r="F193" s="64" t="s">
        <v>972</v>
      </c>
      <c r="G193" s="59" t="s">
        <v>84</v>
      </c>
      <c r="H193" s="50"/>
      <c r="I193" s="238">
        <f>I194</f>
        <v>3780</v>
      </c>
      <c r="J193" s="238">
        <f>J194</f>
        <v>3780</v>
      </c>
    </row>
    <row r="194" spans="1:10" ht="71.400000000000006" customHeight="1" thickBot="1">
      <c r="A194" s="52" t="s">
        <v>973</v>
      </c>
      <c r="B194" s="29" t="s">
        <v>85</v>
      </c>
      <c r="C194" s="8"/>
      <c r="D194" s="133">
        <f>D195+D198+D201+D204+D208+D206</f>
        <v>3875</v>
      </c>
      <c r="F194" s="52" t="s">
        <v>973</v>
      </c>
      <c r="G194" s="29" t="s">
        <v>85</v>
      </c>
      <c r="H194" s="8"/>
      <c r="I194" s="133">
        <f>I195+I198+I201+I204+I208+I206</f>
        <v>3780</v>
      </c>
      <c r="J194" s="133">
        <f>J195+J198+J201+J204+J208+J206</f>
        <v>3780</v>
      </c>
    </row>
    <row r="195" spans="1:10" ht="15" thickBot="1">
      <c r="A195" s="53" t="s">
        <v>448</v>
      </c>
      <c r="B195" s="30" t="s">
        <v>86</v>
      </c>
      <c r="C195" s="8"/>
      <c r="D195" s="45">
        <f>D196+D197</f>
        <v>3750</v>
      </c>
      <c r="F195" s="53" t="s">
        <v>448</v>
      </c>
      <c r="G195" s="30" t="s">
        <v>86</v>
      </c>
      <c r="H195" s="8"/>
      <c r="I195" s="45">
        <f>I196+I197</f>
        <v>3750</v>
      </c>
      <c r="J195" s="45">
        <f>J196+J197</f>
        <v>3750</v>
      </c>
    </row>
    <row r="196" spans="1:10" ht="25.2" thickBot="1">
      <c r="A196" s="5" t="s">
        <v>435</v>
      </c>
      <c r="B196" s="30" t="s">
        <v>86</v>
      </c>
      <c r="C196" s="8" t="s">
        <v>341</v>
      </c>
      <c r="D196" s="45">
        <f>'пр.9,10'!G661</f>
        <v>3750</v>
      </c>
      <c r="F196" s="5" t="s">
        <v>435</v>
      </c>
      <c r="G196" s="30" t="s">
        <v>86</v>
      </c>
      <c r="H196" s="8" t="s">
        <v>341</v>
      </c>
      <c r="I196" s="45">
        <f>'пр.9,10'!N661</f>
        <v>3750</v>
      </c>
      <c r="J196" s="45">
        <f>'пр.9,10'!O661</f>
        <v>3750</v>
      </c>
    </row>
    <row r="197" spans="1:10" ht="15" thickBot="1">
      <c r="A197" s="5" t="s">
        <v>444</v>
      </c>
      <c r="B197" s="30" t="s">
        <v>86</v>
      </c>
      <c r="C197" s="8" t="s">
        <v>259</v>
      </c>
      <c r="D197" s="45">
        <f>'пр.9,10'!G662</f>
        <v>0</v>
      </c>
      <c r="F197" s="5" t="s">
        <v>444</v>
      </c>
      <c r="G197" s="30" t="s">
        <v>86</v>
      </c>
      <c r="H197" s="8" t="s">
        <v>259</v>
      </c>
      <c r="I197" s="45">
        <v>0</v>
      </c>
      <c r="J197" s="45">
        <v>0</v>
      </c>
    </row>
    <row r="198" spans="1:10" ht="15" thickBot="1">
      <c r="A198" s="251" t="s">
        <v>449</v>
      </c>
      <c r="B198" s="30" t="s">
        <v>87</v>
      </c>
      <c r="C198" s="8"/>
      <c r="D198" s="45">
        <f>D199+D200</f>
        <v>125</v>
      </c>
      <c r="F198" s="251" t="s">
        <v>449</v>
      </c>
      <c r="G198" s="30" t="s">
        <v>87</v>
      </c>
      <c r="H198" s="8"/>
      <c r="I198" s="45">
        <f>I199+I200</f>
        <v>30</v>
      </c>
      <c r="J198" s="45">
        <f>J199+J200</f>
        <v>30</v>
      </c>
    </row>
    <row r="199" spans="1:10" ht="15" thickBot="1">
      <c r="A199" s="27" t="s">
        <v>436</v>
      </c>
      <c r="B199" s="30" t="s">
        <v>87</v>
      </c>
      <c r="C199" s="8" t="s">
        <v>450</v>
      </c>
      <c r="D199" s="45">
        <f>'пр.9,10'!G664</f>
        <v>125</v>
      </c>
      <c r="F199" s="27" t="s">
        <v>436</v>
      </c>
      <c r="G199" s="30" t="s">
        <v>87</v>
      </c>
      <c r="H199" s="8" t="s">
        <v>450</v>
      </c>
      <c r="I199" s="45">
        <f>'пр.9,10'!N664</f>
        <v>30</v>
      </c>
      <c r="J199" s="45">
        <f>'пр.9,10'!O664</f>
        <v>30</v>
      </c>
    </row>
    <row r="200" spans="1:10" ht="15" thickBot="1">
      <c r="A200" s="268" t="s">
        <v>437</v>
      </c>
      <c r="B200" s="30" t="s">
        <v>87</v>
      </c>
      <c r="C200" s="8" t="s">
        <v>340</v>
      </c>
      <c r="D200" s="45">
        <f>'пр.9,10'!G665</f>
        <v>0</v>
      </c>
      <c r="F200" s="268" t="s">
        <v>437</v>
      </c>
      <c r="G200" s="30" t="s">
        <v>87</v>
      </c>
      <c r="H200" s="8" t="s">
        <v>340</v>
      </c>
      <c r="I200" s="45">
        <v>0</v>
      </c>
      <c r="J200" s="45">
        <v>0</v>
      </c>
    </row>
    <row r="201" spans="1:10" ht="27" thickBot="1">
      <c r="A201" s="251" t="s">
        <v>0</v>
      </c>
      <c r="B201" s="30" t="s">
        <v>88</v>
      </c>
      <c r="C201" s="8"/>
      <c r="D201" s="45">
        <f>D203+D202</f>
        <v>0</v>
      </c>
      <c r="F201" s="251" t="s">
        <v>0</v>
      </c>
      <c r="G201" s="30" t="s">
        <v>88</v>
      </c>
      <c r="H201" s="8"/>
      <c r="I201" s="45">
        <f>I203+I202</f>
        <v>0</v>
      </c>
      <c r="J201" s="45">
        <f>J203+J202</f>
        <v>0</v>
      </c>
    </row>
    <row r="202" spans="1:10" ht="27" thickBot="1">
      <c r="A202" s="251" t="s">
        <v>435</v>
      </c>
      <c r="B202" s="30" t="s">
        <v>88</v>
      </c>
      <c r="C202" s="8" t="s">
        <v>341</v>
      </c>
      <c r="D202" s="45">
        <f>'пр.9,10'!G667</f>
        <v>0</v>
      </c>
      <c r="F202" s="251" t="s">
        <v>435</v>
      </c>
      <c r="G202" s="30" t="s">
        <v>88</v>
      </c>
      <c r="H202" s="8" t="s">
        <v>341</v>
      </c>
      <c r="I202" s="45">
        <v>0</v>
      </c>
      <c r="J202" s="45">
        <v>0</v>
      </c>
    </row>
    <row r="203" spans="1:10" ht="15" thickBot="1">
      <c r="A203" s="27" t="s">
        <v>436</v>
      </c>
      <c r="B203" s="30" t="s">
        <v>88</v>
      </c>
      <c r="C203" s="8" t="s">
        <v>450</v>
      </c>
      <c r="D203" s="45">
        <f>'пр.9,10'!G668</f>
        <v>0</v>
      </c>
      <c r="F203" s="27" t="s">
        <v>436</v>
      </c>
      <c r="G203" s="30" t="s">
        <v>88</v>
      </c>
      <c r="H203" s="8" t="s">
        <v>450</v>
      </c>
      <c r="I203" s="45">
        <v>0</v>
      </c>
      <c r="J203" s="45">
        <v>0</v>
      </c>
    </row>
    <row r="204" spans="1:10" ht="15" thickBot="1">
      <c r="A204" s="54" t="s">
        <v>2</v>
      </c>
      <c r="B204" s="30" t="s">
        <v>89</v>
      </c>
      <c r="C204" s="8"/>
      <c r="D204" s="45">
        <f>D205</f>
        <v>0</v>
      </c>
      <c r="F204" s="54" t="s">
        <v>2</v>
      </c>
      <c r="G204" s="30" t="s">
        <v>89</v>
      </c>
      <c r="H204" s="8"/>
      <c r="I204" s="45">
        <f>I205</f>
        <v>0</v>
      </c>
      <c r="J204" s="45">
        <f>J205</f>
        <v>0</v>
      </c>
    </row>
    <row r="205" spans="1:10" ht="15" thickBot="1">
      <c r="A205" s="27" t="s">
        <v>436</v>
      </c>
      <c r="B205" s="30" t="s">
        <v>89</v>
      </c>
      <c r="C205" s="8" t="s">
        <v>450</v>
      </c>
      <c r="D205" s="45">
        <f>'пр.9,10'!G670</f>
        <v>0</v>
      </c>
      <c r="F205" s="27" t="s">
        <v>436</v>
      </c>
      <c r="G205" s="30" t="s">
        <v>89</v>
      </c>
      <c r="H205" s="8" t="s">
        <v>450</v>
      </c>
      <c r="I205" s="45">
        <v>0</v>
      </c>
      <c r="J205" s="45">
        <v>0</v>
      </c>
    </row>
    <row r="206" spans="1:10" ht="27" thickBot="1">
      <c r="A206" s="54" t="s">
        <v>957</v>
      </c>
      <c r="B206" s="8" t="s">
        <v>738</v>
      </c>
      <c r="C206" s="8"/>
      <c r="D206" s="45">
        <f>D207</f>
        <v>0</v>
      </c>
      <c r="F206" s="54" t="s">
        <v>957</v>
      </c>
      <c r="G206" s="8" t="s">
        <v>738</v>
      </c>
      <c r="H206" s="8"/>
      <c r="I206" s="45">
        <f>I207</f>
        <v>0</v>
      </c>
      <c r="J206" s="45">
        <f>J207</f>
        <v>0</v>
      </c>
    </row>
    <row r="207" spans="1:10" ht="15" thickBot="1">
      <c r="A207" s="27" t="s">
        <v>436</v>
      </c>
      <c r="B207" s="8" t="s">
        <v>738</v>
      </c>
      <c r="C207" s="8" t="s">
        <v>450</v>
      </c>
      <c r="D207" s="45">
        <f>'пр.9,10'!G672</f>
        <v>0</v>
      </c>
      <c r="F207" s="27" t="s">
        <v>436</v>
      </c>
      <c r="G207" s="8" t="s">
        <v>738</v>
      </c>
      <c r="H207" s="8" t="s">
        <v>450</v>
      </c>
      <c r="I207" s="45">
        <v>0</v>
      </c>
      <c r="J207" s="45">
        <v>0</v>
      </c>
    </row>
    <row r="208" spans="1:10" ht="60.6" thickBot="1">
      <c r="A208" s="27" t="s">
        <v>654</v>
      </c>
      <c r="B208" s="8" t="s">
        <v>659</v>
      </c>
      <c r="C208" s="8"/>
      <c r="D208" s="45">
        <f>D209</f>
        <v>0</v>
      </c>
      <c r="F208" s="27" t="s">
        <v>654</v>
      </c>
      <c r="G208" s="8" t="s">
        <v>659</v>
      </c>
      <c r="H208" s="8"/>
      <c r="I208" s="45">
        <f>I209</f>
        <v>0</v>
      </c>
      <c r="J208" s="45">
        <f>J209</f>
        <v>0</v>
      </c>
    </row>
    <row r="209" spans="1:10" ht="25.2" thickBot="1">
      <c r="A209" s="5" t="s">
        <v>435</v>
      </c>
      <c r="B209" s="8" t="s">
        <v>659</v>
      </c>
      <c r="C209" s="8" t="s">
        <v>341</v>
      </c>
      <c r="D209" s="45">
        <f>'пр.9,10'!G674</f>
        <v>0</v>
      </c>
      <c r="F209" s="5" t="s">
        <v>435</v>
      </c>
      <c r="G209" s="8" t="s">
        <v>659</v>
      </c>
      <c r="H209" s="8" t="s">
        <v>341</v>
      </c>
      <c r="I209" s="45">
        <v>0</v>
      </c>
      <c r="J209" s="45">
        <v>0</v>
      </c>
    </row>
    <row r="210" spans="1:10" ht="27.6" thickBot="1">
      <c r="A210" s="64" t="s">
        <v>974</v>
      </c>
      <c r="B210" s="59" t="s">
        <v>90</v>
      </c>
      <c r="C210" s="55"/>
      <c r="D210" s="238">
        <f>D211</f>
        <v>11650</v>
      </c>
      <c r="F210" s="64" t="s">
        <v>974</v>
      </c>
      <c r="G210" s="59" t="s">
        <v>90</v>
      </c>
      <c r="H210" s="55"/>
      <c r="I210" s="238">
        <f>I211</f>
        <v>11350</v>
      </c>
      <c r="J210" s="238">
        <f>J211</f>
        <v>11350</v>
      </c>
    </row>
    <row r="211" spans="1:10" ht="67.2" thickBot="1">
      <c r="A211" s="58" t="s">
        <v>975</v>
      </c>
      <c r="B211" s="29" t="s">
        <v>91</v>
      </c>
      <c r="C211" s="9" t="s">
        <v>320</v>
      </c>
      <c r="D211" s="133">
        <f>D212+D216+D219+D222+D214+D226+D224</f>
        <v>11650</v>
      </c>
      <c r="F211" s="58" t="s">
        <v>975</v>
      </c>
      <c r="G211" s="29" t="s">
        <v>91</v>
      </c>
      <c r="H211" s="9" t="s">
        <v>320</v>
      </c>
      <c r="I211" s="133">
        <f>I212+I216+I219+I222+I214+I226+I224</f>
        <v>11350</v>
      </c>
      <c r="J211" s="133">
        <f>J212+J216+J219+J222+J214+J226+J224</f>
        <v>11350</v>
      </c>
    </row>
    <row r="212" spans="1:10" ht="15" thickBot="1">
      <c r="A212" s="53" t="s">
        <v>448</v>
      </c>
      <c r="B212" s="30" t="s">
        <v>92</v>
      </c>
      <c r="C212" s="8"/>
      <c r="D212" s="45">
        <f>D213</f>
        <v>8700</v>
      </c>
      <c r="F212" s="53" t="s">
        <v>448</v>
      </c>
      <c r="G212" s="30" t="s">
        <v>92</v>
      </c>
      <c r="H212" s="8"/>
      <c r="I212" s="45">
        <f>I213</f>
        <v>8700</v>
      </c>
      <c r="J212" s="45">
        <f>J213</f>
        <v>8700</v>
      </c>
    </row>
    <row r="213" spans="1:10" ht="25.2" thickBot="1">
      <c r="A213" s="5" t="s">
        <v>435</v>
      </c>
      <c r="B213" s="30" t="s">
        <v>92</v>
      </c>
      <c r="C213" s="8" t="s">
        <v>341</v>
      </c>
      <c r="D213" s="45">
        <f>'пр.9,10'!G475</f>
        <v>8700</v>
      </c>
      <c r="F213" s="5" t="s">
        <v>435</v>
      </c>
      <c r="G213" s="30" t="s">
        <v>92</v>
      </c>
      <c r="H213" s="8" t="s">
        <v>341</v>
      </c>
      <c r="I213" s="45">
        <f>'пр.9,10'!N475</f>
        <v>8700</v>
      </c>
      <c r="J213" s="45">
        <f>'пр.9,10'!O475</f>
        <v>8700</v>
      </c>
    </row>
    <row r="214" spans="1:10" ht="15" thickBot="1">
      <c r="A214" s="5" t="s">
        <v>552</v>
      </c>
      <c r="B214" s="30" t="s">
        <v>551</v>
      </c>
      <c r="C214" s="8"/>
      <c r="D214" s="45">
        <f>D215</f>
        <v>0</v>
      </c>
      <c r="F214" s="5" t="s">
        <v>552</v>
      </c>
      <c r="G214" s="30" t="s">
        <v>551</v>
      </c>
      <c r="H214" s="8"/>
      <c r="I214" s="45">
        <f>I215</f>
        <v>0</v>
      </c>
      <c r="J214" s="45">
        <f>J215</f>
        <v>0</v>
      </c>
    </row>
    <row r="215" spans="1:10" ht="24.6" thickBot="1">
      <c r="A215" s="27" t="s">
        <v>435</v>
      </c>
      <c r="B215" s="30" t="s">
        <v>551</v>
      </c>
      <c r="C215" s="8" t="s">
        <v>341</v>
      </c>
      <c r="D215" s="45">
        <f>'пр.9,10'!G477</f>
        <v>0</v>
      </c>
      <c r="F215" s="27" t="s">
        <v>435</v>
      </c>
      <c r="G215" s="30" t="s">
        <v>551</v>
      </c>
      <c r="H215" s="8" t="s">
        <v>341</v>
      </c>
      <c r="I215" s="45">
        <v>0</v>
      </c>
      <c r="J215" s="45">
        <v>0</v>
      </c>
    </row>
    <row r="216" spans="1:10" ht="15" thickBot="1">
      <c r="A216" s="251" t="s">
        <v>449</v>
      </c>
      <c r="B216" s="30" t="s">
        <v>93</v>
      </c>
      <c r="C216" s="8"/>
      <c r="D216" s="45">
        <f>D217+D218</f>
        <v>450</v>
      </c>
      <c r="F216" s="251" t="s">
        <v>449</v>
      </c>
      <c r="G216" s="30" t="s">
        <v>93</v>
      </c>
      <c r="H216" s="8"/>
      <c r="I216" s="45">
        <f>I217+I218</f>
        <v>150</v>
      </c>
      <c r="J216" s="45">
        <f>J217+J218</f>
        <v>150</v>
      </c>
    </row>
    <row r="217" spans="1:10" ht="15" thickBot="1">
      <c r="A217" s="27" t="s">
        <v>436</v>
      </c>
      <c r="B217" s="30" t="s">
        <v>93</v>
      </c>
      <c r="C217" s="8" t="s">
        <v>450</v>
      </c>
      <c r="D217" s="45">
        <f>'пр.9,10'!G479</f>
        <v>450</v>
      </c>
      <c r="F217" s="27" t="s">
        <v>436</v>
      </c>
      <c r="G217" s="30" t="s">
        <v>93</v>
      </c>
      <c r="H217" s="8" t="s">
        <v>450</v>
      </c>
      <c r="I217" s="45">
        <f>'пр.9,10'!N479</f>
        <v>150</v>
      </c>
      <c r="J217" s="45">
        <f>'пр.9,10'!O479</f>
        <v>150</v>
      </c>
    </row>
    <row r="218" spans="1:10" ht="15" thickBot="1">
      <c r="A218" s="268" t="s">
        <v>437</v>
      </c>
      <c r="B218" s="30" t="s">
        <v>93</v>
      </c>
      <c r="C218" s="8" t="s">
        <v>340</v>
      </c>
      <c r="D218" s="45">
        <f>'пр.9,10'!G480</f>
        <v>0</v>
      </c>
      <c r="F218" s="268" t="s">
        <v>437</v>
      </c>
      <c r="G218" s="30" t="s">
        <v>93</v>
      </c>
      <c r="H218" s="8" t="s">
        <v>340</v>
      </c>
      <c r="I218" s="45">
        <v>0</v>
      </c>
      <c r="J218" s="45">
        <v>0</v>
      </c>
    </row>
    <row r="219" spans="1:10" ht="27" thickBot="1">
      <c r="A219" s="251" t="s">
        <v>0</v>
      </c>
      <c r="B219" s="30" t="s">
        <v>94</v>
      </c>
      <c r="C219" s="8"/>
      <c r="D219" s="45">
        <f>D221+D220</f>
        <v>0</v>
      </c>
      <c r="F219" s="251" t="s">
        <v>0</v>
      </c>
      <c r="G219" s="30" t="s">
        <v>94</v>
      </c>
      <c r="H219" s="8"/>
      <c r="I219" s="45">
        <f>I221+I220</f>
        <v>0</v>
      </c>
      <c r="J219" s="45">
        <f>J221+J220</f>
        <v>0</v>
      </c>
    </row>
    <row r="220" spans="1:10" ht="25.2" thickBot="1">
      <c r="A220" s="5" t="s">
        <v>435</v>
      </c>
      <c r="B220" s="30" t="s">
        <v>94</v>
      </c>
      <c r="C220" s="8" t="s">
        <v>341</v>
      </c>
      <c r="D220" s="45">
        <f>'пр.9,10'!G482</f>
        <v>0</v>
      </c>
      <c r="F220" s="5" t="s">
        <v>435</v>
      </c>
      <c r="G220" s="30" t="s">
        <v>94</v>
      </c>
      <c r="H220" s="8" t="s">
        <v>341</v>
      </c>
      <c r="I220" s="45">
        <v>0</v>
      </c>
      <c r="J220" s="45">
        <v>0</v>
      </c>
    </row>
    <row r="221" spans="1:10" ht="15" thickBot="1">
      <c r="A221" s="27" t="s">
        <v>436</v>
      </c>
      <c r="B221" s="30" t="s">
        <v>94</v>
      </c>
      <c r="C221" s="8" t="s">
        <v>450</v>
      </c>
      <c r="D221" s="45">
        <f>'пр.9,10'!G483</f>
        <v>0</v>
      </c>
      <c r="F221" s="27" t="s">
        <v>436</v>
      </c>
      <c r="G221" s="30" t="s">
        <v>94</v>
      </c>
      <c r="H221" s="8" t="s">
        <v>450</v>
      </c>
      <c r="I221" s="45">
        <v>0</v>
      </c>
      <c r="J221" s="45">
        <v>0</v>
      </c>
    </row>
    <row r="222" spans="1:10" ht="15" thickBot="1">
      <c r="A222" s="54" t="s">
        <v>2</v>
      </c>
      <c r="B222" s="30" t="s">
        <v>95</v>
      </c>
      <c r="C222" s="8"/>
      <c r="D222" s="45">
        <f>D223</f>
        <v>0</v>
      </c>
      <c r="F222" s="54" t="s">
        <v>2</v>
      </c>
      <c r="G222" s="30" t="s">
        <v>95</v>
      </c>
      <c r="H222" s="8"/>
      <c r="I222" s="45">
        <f>I223</f>
        <v>0</v>
      </c>
      <c r="J222" s="45">
        <f>J223</f>
        <v>0</v>
      </c>
    </row>
    <row r="223" spans="1:10" ht="15" thickBot="1">
      <c r="A223" s="27" t="s">
        <v>436</v>
      </c>
      <c r="B223" s="30" t="s">
        <v>95</v>
      </c>
      <c r="C223" s="8" t="s">
        <v>450</v>
      </c>
      <c r="D223" s="45">
        <f>'пр.9,10'!G485</f>
        <v>0</v>
      </c>
      <c r="F223" s="27" t="s">
        <v>436</v>
      </c>
      <c r="G223" s="30" t="s">
        <v>95</v>
      </c>
      <c r="H223" s="8" t="s">
        <v>450</v>
      </c>
      <c r="I223" s="45">
        <v>0</v>
      </c>
      <c r="J223" s="45">
        <v>0</v>
      </c>
    </row>
    <row r="224" spans="1:10" ht="27" thickBot="1">
      <c r="A224" s="54" t="s">
        <v>957</v>
      </c>
      <c r="B224" s="30" t="s">
        <v>732</v>
      </c>
      <c r="C224" s="30"/>
      <c r="D224" s="45">
        <f>D225</f>
        <v>0</v>
      </c>
      <c r="F224" s="54" t="s">
        <v>957</v>
      </c>
      <c r="G224" s="30" t="s">
        <v>732</v>
      </c>
      <c r="H224" s="30"/>
      <c r="I224" s="45">
        <f>I225</f>
        <v>0</v>
      </c>
      <c r="J224" s="45">
        <f>J225</f>
        <v>0</v>
      </c>
    </row>
    <row r="225" spans="1:10" ht="15" thickBot="1">
      <c r="A225" s="27" t="s">
        <v>436</v>
      </c>
      <c r="B225" s="30" t="s">
        <v>732</v>
      </c>
      <c r="C225" s="30" t="s">
        <v>450</v>
      </c>
      <c r="D225" s="45">
        <f>'пр.9,10'!G487</f>
        <v>0</v>
      </c>
      <c r="F225" s="27" t="s">
        <v>436</v>
      </c>
      <c r="G225" s="30" t="s">
        <v>732</v>
      </c>
      <c r="H225" s="30" t="s">
        <v>450</v>
      </c>
      <c r="I225" s="45">
        <v>0</v>
      </c>
      <c r="J225" s="45">
        <v>0</v>
      </c>
    </row>
    <row r="226" spans="1:10" ht="60.6" thickBot="1">
      <c r="A226" s="27" t="s">
        <v>654</v>
      </c>
      <c r="B226" s="30" t="s">
        <v>691</v>
      </c>
      <c r="C226" s="30"/>
      <c r="D226" s="45">
        <f>D227</f>
        <v>2500</v>
      </c>
      <c r="F226" s="27" t="s">
        <v>654</v>
      </c>
      <c r="G226" s="30" t="s">
        <v>691</v>
      </c>
      <c r="H226" s="30"/>
      <c r="I226" s="45">
        <f>I227</f>
        <v>2500</v>
      </c>
      <c r="J226" s="45">
        <f>J227</f>
        <v>2500</v>
      </c>
    </row>
    <row r="227" spans="1:10" ht="25.2" thickBot="1">
      <c r="A227" s="5" t="s">
        <v>435</v>
      </c>
      <c r="B227" s="30" t="s">
        <v>691</v>
      </c>
      <c r="C227" s="30" t="s">
        <v>341</v>
      </c>
      <c r="D227" s="45">
        <f>'пр.9,10'!G489</f>
        <v>2500</v>
      </c>
      <c r="F227" s="5" t="s">
        <v>435</v>
      </c>
      <c r="G227" s="30" t="s">
        <v>691</v>
      </c>
      <c r="H227" s="30" t="s">
        <v>341</v>
      </c>
      <c r="I227" s="45">
        <f>'пр.9,10'!N489</f>
        <v>2500</v>
      </c>
      <c r="J227" s="45">
        <f>'пр.9,10'!O489</f>
        <v>2500</v>
      </c>
    </row>
    <row r="228" spans="1:10" ht="40.200000000000003" thickBot="1">
      <c r="A228" s="62" t="s">
        <v>976</v>
      </c>
      <c r="B228" s="59" t="s">
        <v>96</v>
      </c>
      <c r="C228" s="55"/>
      <c r="D228" s="238">
        <f>D229</f>
        <v>0</v>
      </c>
      <c r="F228" s="62" t="s">
        <v>976</v>
      </c>
      <c r="G228" s="59" t="s">
        <v>96</v>
      </c>
      <c r="H228" s="55"/>
      <c r="I228" s="238">
        <f>I229</f>
        <v>0</v>
      </c>
      <c r="J228" s="238">
        <f>J229</f>
        <v>0</v>
      </c>
    </row>
    <row r="229" spans="1:10" ht="40.200000000000003" thickBot="1">
      <c r="A229" s="60" t="s">
        <v>307</v>
      </c>
      <c r="B229" s="29" t="s">
        <v>97</v>
      </c>
      <c r="C229" s="8"/>
      <c r="D229" s="133">
        <f>D231+D233</f>
        <v>0</v>
      </c>
      <c r="F229" s="60" t="s">
        <v>307</v>
      </c>
      <c r="G229" s="29" t="s">
        <v>97</v>
      </c>
      <c r="H229" s="8"/>
      <c r="I229" s="133">
        <f>I231+I233</f>
        <v>0</v>
      </c>
      <c r="J229" s="133">
        <f>J231+J233</f>
        <v>0</v>
      </c>
    </row>
    <row r="230" spans="1:10" ht="15" thickBot="1">
      <c r="A230" s="251" t="s">
        <v>449</v>
      </c>
      <c r="B230" s="30" t="s">
        <v>98</v>
      </c>
      <c r="C230" s="9"/>
      <c r="D230" s="45">
        <f>D231</f>
        <v>0</v>
      </c>
      <c r="F230" s="251" t="s">
        <v>449</v>
      </c>
      <c r="G230" s="30" t="s">
        <v>98</v>
      </c>
      <c r="H230" s="9"/>
      <c r="I230" s="45">
        <f>I231</f>
        <v>0</v>
      </c>
      <c r="J230" s="45">
        <f>J231</f>
        <v>0</v>
      </c>
    </row>
    <row r="231" spans="1:10" ht="15" thickBot="1">
      <c r="A231" s="27" t="s">
        <v>436</v>
      </c>
      <c r="B231" s="30" t="s">
        <v>98</v>
      </c>
      <c r="C231" s="8" t="s">
        <v>450</v>
      </c>
      <c r="D231" s="45">
        <f>'пр.9,10'!G493+'пр.9,10'!G647+'пр.9,10'!G678</f>
        <v>0</v>
      </c>
      <c r="F231" s="27" t="s">
        <v>436</v>
      </c>
      <c r="G231" s="30" t="s">
        <v>98</v>
      </c>
      <c r="H231" s="8" t="s">
        <v>450</v>
      </c>
      <c r="I231" s="45">
        <v>0</v>
      </c>
      <c r="J231" s="45">
        <v>0</v>
      </c>
    </row>
    <row r="232" spans="1:10" ht="15" thickBot="1">
      <c r="A232" s="251" t="s">
        <v>2</v>
      </c>
      <c r="B232" s="30" t="s">
        <v>99</v>
      </c>
      <c r="C232" s="8"/>
      <c r="D232" s="45">
        <f>D233</f>
        <v>0</v>
      </c>
      <c r="F232" s="251" t="s">
        <v>2</v>
      </c>
      <c r="G232" s="30" t="s">
        <v>99</v>
      </c>
      <c r="H232" s="8"/>
      <c r="I232" s="45">
        <f>I233</f>
        <v>0</v>
      </c>
      <c r="J232" s="45">
        <f>J233</f>
        <v>0</v>
      </c>
    </row>
    <row r="233" spans="1:10" ht="15" thickBot="1">
      <c r="A233" s="27" t="s">
        <v>436</v>
      </c>
      <c r="B233" s="30" t="s">
        <v>99</v>
      </c>
      <c r="C233" s="8" t="s">
        <v>450</v>
      </c>
      <c r="D233" s="45">
        <f>'пр.9,10'!G680+'пр.9,10'!G649+'пр.9,10'!G495</f>
        <v>0</v>
      </c>
      <c r="F233" s="27" t="s">
        <v>436</v>
      </c>
      <c r="G233" s="30" t="s">
        <v>99</v>
      </c>
      <c r="H233" s="8" t="s">
        <v>450</v>
      </c>
      <c r="I233" s="45">
        <v>0</v>
      </c>
      <c r="J233" s="45">
        <v>0</v>
      </c>
    </row>
    <row r="234" spans="1:10" ht="40.200000000000003" thickBot="1">
      <c r="A234" s="62" t="s">
        <v>978</v>
      </c>
      <c r="B234" s="59" t="s">
        <v>981</v>
      </c>
      <c r="C234" s="55"/>
      <c r="D234" s="238">
        <f>D235+D238</f>
        <v>0</v>
      </c>
      <c r="F234" s="62" t="s">
        <v>978</v>
      </c>
      <c r="G234" s="59" t="s">
        <v>100</v>
      </c>
      <c r="H234" s="55"/>
      <c r="I234" s="238">
        <f>I235+I238</f>
        <v>0</v>
      </c>
      <c r="J234" s="238">
        <f>J235+J238</f>
        <v>0</v>
      </c>
    </row>
    <row r="235" spans="1:10" ht="27" thickBot="1">
      <c r="A235" s="60" t="s">
        <v>1048</v>
      </c>
      <c r="B235" s="29" t="s">
        <v>100</v>
      </c>
      <c r="C235" s="14"/>
      <c r="D235" s="133">
        <f>D237</f>
        <v>0</v>
      </c>
      <c r="F235" s="60" t="s">
        <v>1048</v>
      </c>
      <c r="G235" s="29" t="s">
        <v>100</v>
      </c>
      <c r="H235" s="14"/>
      <c r="I235" s="133">
        <f>I237</f>
        <v>0</v>
      </c>
      <c r="J235" s="133">
        <f>J237</f>
        <v>0</v>
      </c>
    </row>
    <row r="236" spans="1:10" ht="27" thickBot="1">
      <c r="A236" s="251" t="s">
        <v>55</v>
      </c>
      <c r="B236" s="30" t="s">
        <v>101</v>
      </c>
      <c r="C236" s="9"/>
      <c r="D236" s="45">
        <f>D237</f>
        <v>0</v>
      </c>
      <c r="F236" s="251" t="s">
        <v>55</v>
      </c>
      <c r="G236" s="30" t="s">
        <v>101</v>
      </c>
      <c r="H236" s="9"/>
      <c r="I236" s="45">
        <f>I237</f>
        <v>0</v>
      </c>
      <c r="J236" s="45">
        <f>J237</f>
        <v>0</v>
      </c>
    </row>
    <row r="237" spans="1:10" ht="15" thickBot="1">
      <c r="A237" s="27" t="s">
        <v>436</v>
      </c>
      <c r="B237" s="30" t="s">
        <v>101</v>
      </c>
      <c r="C237" s="8" t="s">
        <v>450</v>
      </c>
      <c r="D237" s="45">
        <f>'пр.9,10'!G499+'пр.9,10'!G653+'пр.9,10'!G684</f>
        <v>0</v>
      </c>
      <c r="F237" s="27" t="s">
        <v>436</v>
      </c>
      <c r="G237" s="30" t="s">
        <v>101</v>
      </c>
      <c r="H237" s="8" t="s">
        <v>450</v>
      </c>
      <c r="I237" s="45">
        <v>0</v>
      </c>
      <c r="J237" s="45">
        <v>0</v>
      </c>
    </row>
    <row r="238" spans="1:10" ht="27" thickBot="1">
      <c r="A238" s="60" t="s">
        <v>980</v>
      </c>
      <c r="B238" s="29" t="s">
        <v>1049</v>
      </c>
      <c r="C238" s="9"/>
      <c r="D238" s="133">
        <f>D239</f>
        <v>0</v>
      </c>
      <c r="F238" s="60" t="s">
        <v>980</v>
      </c>
      <c r="G238" s="29" t="s">
        <v>1049</v>
      </c>
      <c r="H238" s="9"/>
      <c r="I238" s="133">
        <f>I239</f>
        <v>0</v>
      </c>
      <c r="J238" s="133">
        <f>J239</f>
        <v>0</v>
      </c>
    </row>
    <row r="239" spans="1:10" ht="27" thickBot="1">
      <c r="A239" s="417" t="s">
        <v>55</v>
      </c>
      <c r="B239" s="30" t="s">
        <v>1050</v>
      </c>
      <c r="C239" s="8"/>
      <c r="D239" s="45">
        <f>D240</f>
        <v>0</v>
      </c>
      <c r="F239" s="417" t="s">
        <v>55</v>
      </c>
      <c r="G239" s="30" t="s">
        <v>1050</v>
      </c>
      <c r="H239" s="8"/>
      <c r="I239" s="45">
        <f>I240</f>
        <v>0</v>
      </c>
      <c r="J239" s="45">
        <f>J240</f>
        <v>0</v>
      </c>
    </row>
    <row r="240" spans="1:10" ht="15" thickBot="1">
      <c r="A240" s="27" t="s">
        <v>436</v>
      </c>
      <c r="B240" s="30" t="s">
        <v>1050</v>
      </c>
      <c r="C240" s="8" t="s">
        <v>450</v>
      </c>
      <c r="D240" s="45">
        <v>0</v>
      </c>
      <c r="F240" s="27" t="s">
        <v>436</v>
      </c>
      <c r="G240" s="30" t="s">
        <v>1050</v>
      </c>
      <c r="H240" s="8" t="s">
        <v>450</v>
      </c>
      <c r="I240" s="45">
        <v>0</v>
      </c>
      <c r="J240" s="45">
        <v>0</v>
      </c>
    </row>
    <row r="241" spans="1:10" s="435" customFormat="1" ht="27" thickBot="1">
      <c r="A241" s="448" t="s">
        <v>982</v>
      </c>
      <c r="B241" s="444" t="s">
        <v>102</v>
      </c>
      <c r="C241" s="459"/>
      <c r="D241" s="446">
        <f>D242+D264+D268+D277+D287+D291+D309+D326+D333+D343+D356+D363+D322+D314+D300+D352+D348</f>
        <v>34930.899999999994</v>
      </c>
      <c r="E241" s="447"/>
      <c r="F241" s="448" t="s">
        <v>982</v>
      </c>
      <c r="G241" s="444" t="s">
        <v>102</v>
      </c>
      <c r="H241" s="459"/>
      <c r="I241" s="446">
        <f>I242+I264+I268+I277+I287+I291+I309+I326+I333+I343+I356+I363+I322+I314+I300+I352+I348</f>
        <v>34180.199999999997</v>
      </c>
      <c r="J241" s="446">
        <f>J242+J264+J268+J277+J287+J291+J309+J326+J333+J343+J356+J363+J322+J314+J300+J352+J348</f>
        <v>42941.299999999996</v>
      </c>
    </row>
    <row r="242" spans="1:10" ht="27" thickBot="1">
      <c r="A242" s="62" t="s">
        <v>983</v>
      </c>
      <c r="B242" s="59" t="s">
        <v>103</v>
      </c>
      <c r="C242" s="50"/>
      <c r="D242" s="238">
        <f>D243+D246</f>
        <v>29960.799999999999</v>
      </c>
      <c r="F242" s="62" t="s">
        <v>983</v>
      </c>
      <c r="G242" s="59" t="s">
        <v>103</v>
      </c>
      <c r="H242" s="50"/>
      <c r="I242" s="238">
        <f>I243+I246</f>
        <v>29570.799999999999</v>
      </c>
      <c r="J242" s="238">
        <f>J243+J246</f>
        <v>29570.799999999999</v>
      </c>
    </row>
    <row r="243" spans="1:10" ht="27.6" thickBot="1">
      <c r="A243" s="58" t="s">
        <v>446</v>
      </c>
      <c r="B243" s="29" t="s">
        <v>104</v>
      </c>
      <c r="C243" s="8"/>
      <c r="D243" s="133">
        <f>D245</f>
        <v>3000.8</v>
      </c>
      <c r="F243" s="58" t="s">
        <v>446</v>
      </c>
      <c r="G243" s="29" t="s">
        <v>104</v>
      </c>
      <c r="H243" s="8"/>
      <c r="I243" s="133">
        <f>I245</f>
        <v>3000.8</v>
      </c>
      <c r="J243" s="133">
        <f>J245</f>
        <v>3000.8</v>
      </c>
    </row>
    <row r="244" spans="1:10" ht="15" thickBot="1">
      <c r="A244" s="57" t="s">
        <v>447</v>
      </c>
      <c r="B244" s="30" t="s">
        <v>105</v>
      </c>
      <c r="C244" s="8"/>
      <c r="D244" s="45">
        <f>D245</f>
        <v>3000.8</v>
      </c>
      <c r="F244" s="57" t="s">
        <v>447</v>
      </c>
      <c r="G244" s="30" t="s">
        <v>105</v>
      </c>
      <c r="H244" s="8"/>
      <c r="I244" s="45">
        <f>I245</f>
        <v>3000.8</v>
      </c>
      <c r="J244" s="45">
        <f>J245</f>
        <v>3000.8</v>
      </c>
    </row>
    <row r="245" spans="1:10" ht="24.6" thickBot="1">
      <c r="A245" s="27" t="s">
        <v>435</v>
      </c>
      <c r="B245" s="30" t="s">
        <v>105</v>
      </c>
      <c r="C245" s="8" t="s">
        <v>341</v>
      </c>
      <c r="D245" s="45">
        <f>'пр.9,10'!G228</f>
        <v>3000.8</v>
      </c>
      <c r="F245" s="27" t="s">
        <v>435</v>
      </c>
      <c r="G245" s="30" t="s">
        <v>105</v>
      </c>
      <c r="H245" s="8" t="s">
        <v>341</v>
      </c>
      <c r="I245" s="45">
        <f>'пр.9,10'!N228</f>
        <v>3000.8</v>
      </c>
      <c r="J245" s="45">
        <f>'пр.9,10'!O228</f>
        <v>3000.8</v>
      </c>
    </row>
    <row r="246" spans="1:10" ht="27.6" thickBot="1">
      <c r="A246" s="65" t="s">
        <v>309</v>
      </c>
      <c r="B246" s="29" t="s">
        <v>106</v>
      </c>
      <c r="C246" s="9"/>
      <c r="D246" s="133">
        <f>D247+D249+D253+D258+D260+D262+D256</f>
        <v>26960</v>
      </c>
      <c r="F246" s="65" t="s">
        <v>309</v>
      </c>
      <c r="G246" s="29" t="s">
        <v>106</v>
      </c>
      <c r="H246" s="9"/>
      <c r="I246" s="133">
        <f>I247+I249+I253+I258+I260+I262+I256</f>
        <v>26570</v>
      </c>
      <c r="J246" s="133">
        <f>J247+J249+J253+J258+J260+J262+J256</f>
        <v>26570</v>
      </c>
    </row>
    <row r="247" spans="1:10" ht="15" thickBot="1">
      <c r="A247" s="66" t="s">
        <v>447</v>
      </c>
      <c r="B247" s="30" t="s">
        <v>109</v>
      </c>
      <c r="C247" s="9"/>
      <c r="D247" s="45">
        <f>D248</f>
        <v>17400</v>
      </c>
      <c r="F247" s="66" t="s">
        <v>447</v>
      </c>
      <c r="G247" s="30" t="s">
        <v>109</v>
      </c>
      <c r="H247" s="9"/>
      <c r="I247" s="45">
        <f>I248</f>
        <v>17400</v>
      </c>
      <c r="J247" s="45">
        <f>J248</f>
        <v>17400</v>
      </c>
    </row>
    <row r="248" spans="1:10" ht="24.6" thickBot="1">
      <c r="A248" s="27" t="s">
        <v>435</v>
      </c>
      <c r="B248" s="30" t="s">
        <v>109</v>
      </c>
      <c r="C248" s="8" t="s">
        <v>341</v>
      </c>
      <c r="D248" s="45">
        <f>'пр.9,10'!G242</f>
        <v>17400</v>
      </c>
      <c r="F248" s="27" t="s">
        <v>435</v>
      </c>
      <c r="G248" s="30" t="s">
        <v>109</v>
      </c>
      <c r="H248" s="8" t="s">
        <v>341</v>
      </c>
      <c r="I248" s="45">
        <f>'пр.9,10'!N242</f>
        <v>17400</v>
      </c>
      <c r="J248" s="45">
        <f>'пр.9,10'!O242</f>
        <v>17400</v>
      </c>
    </row>
    <row r="249" spans="1:10" ht="15" thickBot="1">
      <c r="A249" s="57" t="s">
        <v>107</v>
      </c>
      <c r="B249" s="30" t="s">
        <v>110</v>
      </c>
      <c r="C249" s="9"/>
      <c r="D249" s="45">
        <f>D250+D251+D252</f>
        <v>560</v>
      </c>
      <c r="F249" s="57" t="s">
        <v>107</v>
      </c>
      <c r="G249" s="30" t="s">
        <v>110</v>
      </c>
      <c r="H249" s="9"/>
      <c r="I249" s="45">
        <f>I250+I251+I252</f>
        <v>170</v>
      </c>
      <c r="J249" s="45">
        <f>J250+J251+J252</f>
        <v>170</v>
      </c>
    </row>
    <row r="250" spans="1:10" ht="24.6" thickBot="1">
      <c r="A250" s="27" t="s">
        <v>435</v>
      </c>
      <c r="B250" s="30" t="s">
        <v>110</v>
      </c>
      <c r="C250" s="8" t="s">
        <v>341</v>
      </c>
      <c r="D250" s="45"/>
      <c r="F250" s="27" t="s">
        <v>435</v>
      </c>
      <c r="G250" s="30" t="s">
        <v>110</v>
      </c>
      <c r="H250" s="8" t="s">
        <v>341</v>
      </c>
      <c r="I250" s="45"/>
      <c r="J250" s="45"/>
    </row>
    <row r="251" spans="1:10" ht="15" thickBot="1">
      <c r="A251" s="27" t="s">
        <v>436</v>
      </c>
      <c r="B251" s="30" t="s">
        <v>110</v>
      </c>
      <c r="C251" s="8" t="s">
        <v>450</v>
      </c>
      <c r="D251" s="45">
        <f>'пр.9,10'!G244</f>
        <v>560</v>
      </c>
      <c r="F251" s="27" t="s">
        <v>436</v>
      </c>
      <c r="G251" s="30" t="s">
        <v>110</v>
      </c>
      <c r="H251" s="8" t="s">
        <v>450</v>
      </c>
      <c r="I251" s="45">
        <f>'пр.9,10'!N244</f>
        <v>170</v>
      </c>
      <c r="J251" s="45">
        <f>'пр.9,10'!O244</f>
        <v>170</v>
      </c>
    </row>
    <row r="252" spans="1:10" ht="15" thickBot="1">
      <c r="A252" s="268" t="s">
        <v>437</v>
      </c>
      <c r="B252" s="30" t="s">
        <v>110</v>
      </c>
      <c r="C252" s="8" t="s">
        <v>340</v>
      </c>
      <c r="D252" s="45">
        <f>'пр.9,10'!G245</f>
        <v>0</v>
      </c>
      <c r="F252" s="268" t="s">
        <v>437</v>
      </c>
      <c r="G252" s="30" t="s">
        <v>110</v>
      </c>
      <c r="H252" s="8" t="s">
        <v>340</v>
      </c>
      <c r="I252" s="45">
        <v>0</v>
      </c>
      <c r="J252" s="45">
        <v>0</v>
      </c>
    </row>
    <row r="253" spans="1:10" ht="15" thickBot="1">
      <c r="A253" s="57" t="s">
        <v>108</v>
      </c>
      <c r="B253" s="30" t="s">
        <v>111</v>
      </c>
      <c r="C253" s="8"/>
      <c r="D253" s="45">
        <f>D254+D255</f>
        <v>0</v>
      </c>
      <c r="F253" s="57" t="s">
        <v>108</v>
      </c>
      <c r="G253" s="30" t="s">
        <v>111</v>
      </c>
      <c r="H253" s="8"/>
      <c r="I253" s="45">
        <f>I254+I255</f>
        <v>0</v>
      </c>
      <c r="J253" s="45">
        <f>J254+J255</f>
        <v>0</v>
      </c>
    </row>
    <row r="254" spans="1:10" ht="24.6" thickBot="1">
      <c r="A254" s="27" t="s">
        <v>435</v>
      </c>
      <c r="B254" s="30" t="s">
        <v>111</v>
      </c>
      <c r="C254" s="8" t="s">
        <v>341</v>
      </c>
      <c r="D254" s="45">
        <f>'пр.9,10'!G247</f>
        <v>0</v>
      </c>
      <c r="F254" s="27" t="s">
        <v>435</v>
      </c>
      <c r="G254" s="30" t="s">
        <v>111</v>
      </c>
      <c r="H254" s="8" t="s">
        <v>341</v>
      </c>
      <c r="I254" s="45">
        <v>0</v>
      </c>
      <c r="J254" s="45">
        <v>0</v>
      </c>
    </row>
    <row r="255" spans="1:10" ht="15" thickBot="1">
      <c r="A255" s="27" t="s">
        <v>436</v>
      </c>
      <c r="B255" s="30" t="s">
        <v>111</v>
      </c>
      <c r="C255" s="8" t="s">
        <v>450</v>
      </c>
      <c r="D255" s="45">
        <f>'пр.9,10'!G248</f>
        <v>0</v>
      </c>
      <c r="F255" s="27" t="s">
        <v>436</v>
      </c>
      <c r="G255" s="30" t="s">
        <v>111</v>
      </c>
      <c r="H255" s="8" t="s">
        <v>450</v>
      </c>
      <c r="I255" s="45">
        <v>0</v>
      </c>
      <c r="J255" s="45">
        <v>0</v>
      </c>
    </row>
    <row r="256" spans="1:10" ht="27" thickBot="1">
      <c r="A256" s="54" t="s">
        <v>985</v>
      </c>
      <c r="B256" s="30" t="s">
        <v>733</v>
      </c>
      <c r="C256" s="29"/>
      <c r="D256" s="45">
        <f>D257</f>
        <v>0</v>
      </c>
      <c r="F256" s="54" t="s">
        <v>985</v>
      </c>
      <c r="G256" s="30" t="s">
        <v>733</v>
      </c>
      <c r="H256" s="29"/>
      <c r="I256" s="45">
        <f>I257</f>
        <v>0</v>
      </c>
      <c r="J256" s="45">
        <f>J257</f>
        <v>0</v>
      </c>
    </row>
    <row r="257" spans="1:10" ht="15" thickBot="1">
      <c r="A257" s="27" t="s">
        <v>436</v>
      </c>
      <c r="B257" s="30" t="s">
        <v>733</v>
      </c>
      <c r="C257" s="30" t="s">
        <v>450</v>
      </c>
      <c r="D257" s="45">
        <f>'пр.9,10'!G250</f>
        <v>0</v>
      </c>
      <c r="F257" s="27" t="s">
        <v>436</v>
      </c>
      <c r="G257" s="30" t="s">
        <v>733</v>
      </c>
      <c r="H257" s="30" t="s">
        <v>450</v>
      </c>
      <c r="I257" s="45">
        <v>0</v>
      </c>
      <c r="J257" s="45">
        <v>0</v>
      </c>
    </row>
    <row r="258" spans="1:10" ht="15" thickBot="1">
      <c r="A258" s="54" t="s">
        <v>2</v>
      </c>
      <c r="B258" s="30" t="s">
        <v>112</v>
      </c>
      <c r="C258" s="9"/>
      <c r="D258" s="45">
        <f>'пр.9,10'!G251</f>
        <v>0</v>
      </c>
      <c r="F258" s="54" t="s">
        <v>2</v>
      </c>
      <c r="G258" s="30" t="s">
        <v>112</v>
      </c>
      <c r="H258" s="9"/>
      <c r="I258" s="45">
        <f>I259</f>
        <v>0</v>
      </c>
      <c r="J258" s="45">
        <f>'пр.9,10'!M251</f>
        <v>0</v>
      </c>
    </row>
    <row r="259" spans="1:10" ht="15" thickBot="1">
      <c r="A259" s="27" t="s">
        <v>436</v>
      </c>
      <c r="B259" s="30" t="s">
        <v>112</v>
      </c>
      <c r="C259" s="8" t="s">
        <v>450</v>
      </c>
      <c r="D259" s="45">
        <f>'пр.9,10'!G252</f>
        <v>0</v>
      </c>
      <c r="F259" s="27" t="s">
        <v>436</v>
      </c>
      <c r="G259" s="30" t="s">
        <v>112</v>
      </c>
      <c r="H259" s="8" t="s">
        <v>450</v>
      </c>
      <c r="I259" s="45">
        <v>0</v>
      </c>
      <c r="J259" s="45">
        <v>0</v>
      </c>
    </row>
    <row r="260" spans="1:10" ht="53.4" thickBot="1">
      <c r="A260" s="251" t="s">
        <v>3</v>
      </c>
      <c r="B260" s="30" t="s">
        <v>699</v>
      </c>
      <c r="C260" s="8"/>
      <c r="D260" s="45">
        <f>D261</f>
        <v>0</v>
      </c>
      <c r="F260" s="251" t="s">
        <v>3</v>
      </c>
      <c r="G260" s="30" t="s">
        <v>699</v>
      </c>
      <c r="H260" s="8"/>
      <c r="I260" s="45">
        <f>I261</f>
        <v>0</v>
      </c>
      <c r="J260" s="45">
        <f>J261</f>
        <v>0</v>
      </c>
    </row>
    <row r="261" spans="1:10" ht="15" thickBot="1">
      <c r="A261" s="27" t="s">
        <v>436</v>
      </c>
      <c r="B261" s="30" t="s">
        <v>699</v>
      </c>
      <c r="C261" s="8" t="s">
        <v>450</v>
      </c>
      <c r="D261" s="45">
        <f>'пр.9,10'!G254</f>
        <v>0</v>
      </c>
      <c r="F261" s="27" t="s">
        <v>436</v>
      </c>
      <c r="G261" s="30" t="s">
        <v>699</v>
      </c>
      <c r="H261" s="8" t="s">
        <v>450</v>
      </c>
      <c r="I261" s="45">
        <v>0</v>
      </c>
      <c r="J261" s="45">
        <v>0</v>
      </c>
    </row>
    <row r="262" spans="1:10" ht="60.6" thickBot="1">
      <c r="A262" s="27" t="s">
        <v>654</v>
      </c>
      <c r="B262" s="46" t="s">
        <v>652</v>
      </c>
      <c r="C262" s="30"/>
      <c r="D262" s="45">
        <f>D263</f>
        <v>9000</v>
      </c>
      <c r="F262" s="27" t="s">
        <v>654</v>
      </c>
      <c r="G262" s="46" t="s">
        <v>652</v>
      </c>
      <c r="H262" s="30"/>
      <c r="I262" s="45">
        <f>I263</f>
        <v>9000</v>
      </c>
      <c r="J262" s="45">
        <f>J263</f>
        <v>9000</v>
      </c>
    </row>
    <row r="263" spans="1:10" ht="24.6" thickBot="1">
      <c r="A263" s="27" t="s">
        <v>435</v>
      </c>
      <c r="B263" s="46" t="s">
        <v>652</v>
      </c>
      <c r="C263" s="30" t="s">
        <v>341</v>
      </c>
      <c r="D263" s="45">
        <f>'пр.9,10'!G258</f>
        <v>9000</v>
      </c>
      <c r="F263" s="27" t="s">
        <v>435</v>
      </c>
      <c r="G263" s="46" t="s">
        <v>652</v>
      </c>
      <c r="H263" s="30" t="s">
        <v>341</v>
      </c>
      <c r="I263" s="45">
        <f>'пр.9,10'!N258</f>
        <v>9000</v>
      </c>
      <c r="J263" s="45">
        <f>'пр.9,10'!O258</f>
        <v>9000</v>
      </c>
    </row>
    <row r="264" spans="1:10" ht="27" thickBot="1">
      <c r="A264" s="67" t="s">
        <v>986</v>
      </c>
      <c r="B264" s="59" t="s">
        <v>125</v>
      </c>
      <c r="C264" s="55"/>
      <c r="D264" s="238">
        <f>D265</f>
        <v>0</v>
      </c>
      <c r="F264" s="67" t="s">
        <v>986</v>
      </c>
      <c r="G264" s="59" t="s">
        <v>125</v>
      </c>
      <c r="H264" s="55"/>
      <c r="I264" s="238">
        <f>I265</f>
        <v>0</v>
      </c>
      <c r="J264" s="238">
        <f>J265</f>
        <v>0</v>
      </c>
    </row>
    <row r="265" spans="1:10" ht="27" thickBot="1">
      <c r="A265" s="60" t="s">
        <v>987</v>
      </c>
      <c r="B265" s="29" t="s">
        <v>126</v>
      </c>
      <c r="C265" s="8"/>
      <c r="D265" s="133">
        <f>D267</f>
        <v>0</v>
      </c>
      <c r="F265" s="60" t="s">
        <v>987</v>
      </c>
      <c r="G265" s="29" t="s">
        <v>126</v>
      </c>
      <c r="H265" s="8"/>
      <c r="I265" s="133">
        <f>I267</f>
        <v>0</v>
      </c>
      <c r="J265" s="133">
        <f>J267</f>
        <v>0</v>
      </c>
    </row>
    <row r="266" spans="1:10" ht="27" thickBot="1">
      <c r="A266" s="251" t="s">
        <v>55</v>
      </c>
      <c r="B266" s="30" t="s">
        <v>127</v>
      </c>
      <c r="C266" s="8"/>
      <c r="D266" s="45">
        <f>D267</f>
        <v>0</v>
      </c>
      <c r="F266" s="251" t="s">
        <v>55</v>
      </c>
      <c r="G266" s="30" t="s">
        <v>127</v>
      </c>
      <c r="H266" s="8"/>
      <c r="I266" s="45">
        <f>I267</f>
        <v>0</v>
      </c>
      <c r="J266" s="45">
        <f>J267</f>
        <v>0</v>
      </c>
    </row>
    <row r="267" spans="1:10" ht="15" thickBot="1">
      <c r="A267" s="27" t="s">
        <v>436</v>
      </c>
      <c r="B267" s="30" t="s">
        <v>127</v>
      </c>
      <c r="C267" s="8" t="s">
        <v>450</v>
      </c>
      <c r="D267" s="45">
        <f>'пр.9,10'!G262</f>
        <v>0</v>
      </c>
      <c r="F267" s="27" t="s">
        <v>436</v>
      </c>
      <c r="G267" s="30" t="s">
        <v>127</v>
      </c>
      <c r="H267" s="8" t="s">
        <v>450</v>
      </c>
      <c r="I267" s="45">
        <v>0</v>
      </c>
      <c r="J267" s="45">
        <v>0</v>
      </c>
    </row>
    <row r="268" spans="1:10" ht="27" thickBot="1">
      <c r="A268" s="62" t="s">
        <v>988</v>
      </c>
      <c r="B268" s="59" t="s">
        <v>128</v>
      </c>
      <c r="C268" s="55"/>
      <c r="D268" s="238">
        <f>D269</f>
        <v>0</v>
      </c>
      <c r="F268" s="62" t="s">
        <v>988</v>
      </c>
      <c r="G268" s="59" t="s">
        <v>128</v>
      </c>
      <c r="H268" s="55"/>
      <c r="I268" s="238">
        <f>I269</f>
        <v>0</v>
      </c>
      <c r="J268" s="238">
        <f>J269</f>
        <v>0</v>
      </c>
    </row>
    <row r="269" spans="1:10" ht="27" thickBot="1">
      <c r="A269" s="56" t="s">
        <v>989</v>
      </c>
      <c r="B269" s="29" t="s">
        <v>129</v>
      </c>
      <c r="C269" s="8"/>
      <c r="D269" s="133">
        <f>D270+D275+D273</f>
        <v>0</v>
      </c>
      <c r="F269" s="56" t="s">
        <v>989</v>
      </c>
      <c r="G269" s="29" t="s">
        <v>129</v>
      </c>
      <c r="H269" s="8"/>
      <c r="I269" s="133">
        <f>I270+I275+I273</f>
        <v>0</v>
      </c>
      <c r="J269" s="133">
        <f>J270+J275+J273</f>
        <v>0</v>
      </c>
    </row>
    <row r="270" spans="1:10" ht="15" thickBot="1">
      <c r="A270" s="251" t="s">
        <v>107</v>
      </c>
      <c r="B270" s="30" t="s">
        <v>130</v>
      </c>
      <c r="C270" s="9" t="s">
        <v>320</v>
      </c>
      <c r="D270" s="45">
        <f>D271+D272</f>
        <v>0</v>
      </c>
      <c r="F270" s="251" t="s">
        <v>107</v>
      </c>
      <c r="G270" s="30" t="s">
        <v>130</v>
      </c>
      <c r="H270" s="9" t="s">
        <v>320</v>
      </c>
      <c r="I270" s="45">
        <f>I271+I272</f>
        <v>0</v>
      </c>
      <c r="J270" s="45">
        <f>J271+J272</f>
        <v>0</v>
      </c>
    </row>
    <row r="271" spans="1:10" ht="15" thickBot="1">
      <c r="A271" s="27" t="s">
        <v>436</v>
      </c>
      <c r="B271" s="30" t="s">
        <v>130</v>
      </c>
      <c r="C271" s="8" t="s">
        <v>450</v>
      </c>
      <c r="D271" s="45">
        <f>'пр.9,10'!G266</f>
        <v>0</v>
      </c>
      <c r="F271" s="27" t="s">
        <v>436</v>
      </c>
      <c r="G271" s="30" t="s">
        <v>130</v>
      </c>
      <c r="H271" s="8" t="s">
        <v>450</v>
      </c>
      <c r="I271" s="45">
        <v>0</v>
      </c>
      <c r="J271" s="45">
        <v>0</v>
      </c>
    </row>
    <row r="272" spans="1:10" ht="15" thickBot="1">
      <c r="A272" s="268" t="s">
        <v>437</v>
      </c>
      <c r="B272" s="30" t="s">
        <v>130</v>
      </c>
      <c r="C272" s="8" t="s">
        <v>340</v>
      </c>
      <c r="D272" s="45">
        <f>'пр.9,10'!G267</f>
        <v>0</v>
      </c>
      <c r="F272" s="268" t="s">
        <v>437</v>
      </c>
      <c r="G272" s="30" t="s">
        <v>130</v>
      </c>
      <c r="H272" s="8" t="s">
        <v>340</v>
      </c>
      <c r="I272" s="45">
        <v>0</v>
      </c>
      <c r="J272" s="45">
        <v>0</v>
      </c>
    </row>
    <row r="273" spans="1:10" ht="15" thickBot="1">
      <c r="A273" s="57" t="s">
        <v>108</v>
      </c>
      <c r="B273" s="30" t="s">
        <v>741</v>
      </c>
      <c r="C273" s="30"/>
      <c r="D273" s="45">
        <f>D274</f>
        <v>0</v>
      </c>
      <c r="F273" s="57" t="s">
        <v>108</v>
      </c>
      <c r="G273" s="30" t="s">
        <v>741</v>
      </c>
      <c r="H273" s="30"/>
      <c r="I273" s="45">
        <f>I274</f>
        <v>0</v>
      </c>
      <c r="J273" s="45">
        <f>J274</f>
        <v>0</v>
      </c>
    </row>
    <row r="274" spans="1:10" ht="15" thickBot="1">
      <c r="A274" s="27" t="s">
        <v>436</v>
      </c>
      <c r="B274" s="30" t="s">
        <v>741</v>
      </c>
      <c r="C274" s="30" t="s">
        <v>450</v>
      </c>
      <c r="D274" s="45">
        <f>'пр.9,10'!G269</f>
        <v>0</v>
      </c>
      <c r="F274" s="27" t="s">
        <v>436</v>
      </c>
      <c r="G274" s="30" t="s">
        <v>741</v>
      </c>
      <c r="H274" s="30" t="s">
        <v>450</v>
      </c>
      <c r="I274" s="45">
        <v>0</v>
      </c>
      <c r="J274" s="45">
        <v>0</v>
      </c>
    </row>
    <row r="275" spans="1:10" ht="15" thickBot="1">
      <c r="A275" s="251" t="s">
        <v>2</v>
      </c>
      <c r="B275" s="30" t="s">
        <v>131</v>
      </c>
      <c r="C275" s="8"/>
      <c r="D275" s="45">
        <f>'пр.9,10'!G270</f>
        <v>0</v>
      </c>
      <c r="F275" s="251" t="s">
        <v>2</v>
      </c>
      <c r="G275" s="30" t="s">
        <v>131</v>
      </c>
      <c r="H275" s="8"/>
      <c r="I275" s="45">
        <v>0</v>
      </c>
      <c r="J275" s="45">
        <f>'пр.9,10'!M270</f>
        <v>0</v>
      </c>
    </row>
    <row r="276" spans="1:10" ht="15" thickBot="1">
      <c r="A276" s="27" t="s">
        <v>436</v>
      </c>
      <c r="B276" s="30" t="s">
        <v>131</v>
      </c>
      <c r="C276" s="8" t="s">
        <v>450</v>
      </c>
      <c r="D276" s="45">
        <f>'пр.9,10'!G271</f>
        <v>0</v>
      </c>
      <c r="F276" s="27" t="s">
        <v>436</v>
      </c>
      <c r="G276" s="30" t="s">
        <v>131</v>
      </c>
      <c r="H276" s="8" t="s">
        <v>450</v>
      </c>
      <c r="I276" s="45">
        <v>0</v>
      </c>
      <c r="J276" s="45">
        <v>0</v>
      </c>
    </row>
    <row r="277" spans="1:10" ht="27" thickBot="1">
      <c r="A277" s="62" t="s">
        <v>990</v>
      </c>
      <c r="B277" s="59" t="s">
        <v>132</v>
      </c>
      <c r="C277" s="50"/>
      <c r="D277" s="238">
        <f>D278</f>
        <v>0</v>
      </c>
      <c r="F277" s="62" t="s">
        <v>990</v>
      </c>
      <c r="G277" s="59" t="s">
        <v>132</v>
      </c>
      <c r="H277" s="50"/>
      <c r="I277" s="238">
        <f>I278</f>
        <v>0</v>
      </c>
      <c r="J277" s="238">
        <f>J278</f>
        <v>0</v>
      </c>
    </row>
    <row r="278" spans="1:10" ht="27" thickBot="1">
      <c r="A278" s="56" t="s">
        <v>113</v>
      </c>
      <c r="B278" s="29" t="s">
        <v>133</v>
      </c>
      <c r="C278" s="8"/>
      <c r="D278" s="133">
        <f>D280</f>
        <v>0</v>
      </c>
      <c r="F278" s="56" t="s">
        <v>113</v>
      </c>
      <c r="G278" s="29" t="s">
        <v>133</v>
      </c>
      <c r="H278" s="8"/>
      <c r="I278" s="133">
        <f>I280</f>
        <v>0</v>
      </c>
      <c r="J278" s="133">
        <f>J280</f>
        <v>0</v>
      </c>
    </row>
    <row r="279" spans="1:10" ht="15" thickBot="1">
      <c r="A279" s="251" t="s">
        <v>114</v>
      </c>
      <c r="B279" s="30" t="s">
        <v>134</v>
      </c>
      <c r="C279" s="9"/>
      <c r="D279" s="45">
        <f>D280</f>
        <v>0</v>
      </c>
      <c r="F279" s="251" t="s">
        <v>114</v>
      </c>
      <c r="G279" s="30" t="s">
        <v>134</v>
      </c>
      <c r="H279" s="9"/>
      <c r="I279" s="45">
        <f>I280</f>
        <v>0</v>
      </c>
      <c r="J279" s="45">
        <f>J280</f>
        <v>0</v>
      </c>
    </row>
    <row r="280" spans="1:10" ht="15" thickBot="1">
      <c r="A280" s="27" t="s">
        <v>436</v>
      </c>
      <c r="B280" s="30" t="s">
        <v>134</v>
      </c>
      <c r="C280" s="8" t="s">
        <v>450</v>
      </c>
      <c r="D280" s="45">
        <f>'пр.9,10'!G330</f>
        <v>0</v>
      </c>
      <c r="F280" s="27" t="s">
        <v>436</v>
      </c>
      <c r="G280" s="30" t="s">
        <v>134</v>
      </c>
      <c r="H280" s="8" t="s">
        <v>450</v>
      </c>
      <c r="I280" s="45">
        <v>0</v>
      </c>
      <c r="J280" s="45">
        <v>0</v>
      </c>
    </row>
    <row r="281" spans="1:10" ht="29.4" customHeight="1" thickBot="1">
      <c r="A281" s="215" t="s">
        <v>991</v>
      </c>
      <c r="B281" s="212" t="s">
        <v>135</v>
      </c>
      <c r="C281" s="433"/>
      <c r="D281" s="434">
        <f>D282</f>
        <v>0</v>
      </c>
      <c r="F281" s="215" t="s">
        <v>991</v>
      </c>
      <c r="G281" s="212" t="s">
        <v>135</v>
      </c>
      <c r="H281" s="433"/>
      <c r="I281" s="434">
        <f>I282</f>
        <v>0</v>
      </c>
      <c r="J281" s="434">
        <f>J282</f>
        <v>0</v>
      </c>
    </row>
    <row r="282" spans="1:10" ht="40.200000000000003" thickBot="1">
      <c r="A282" s="80" t="s">
        <v>115</v>
      </c>
      <c r="B282" s="132" t="s">
        <v>1051</v>
      </c>
      <c r="C282" s="132"/>
      <c r="D282" s="45">
        <f>D283+D285</f>
        <v>0</v>
      </c>
      <c r="F282" s="80" t="s">
        <v>115</v>
      </c>
      <c r="G282" s="132" t="s">
        <v>1051</v>
      </c>
      <c r="H282" s="132"/>
      <c r="I282" s="45">
        <f>I283+I285</f>
        <v>0</v>
      </c>
      <c r="J282" s="45">
        <f>J283+J285</f>
        <v>0</v>
      </c>
    </row>
    <row r="283" spans="1:10" ht="27" thickBot="1">
      <c r="A283" s="88" t="s">
        <v>116</v>
      </c>
      <c r="B283" s="46" t="s">
        <v>1052</v>
      </c>
      <c r="C283" s="46"/>
      <c r="D283" s="45">
        <f>D284</f>
        <v>0</v>
      </c>
      <c r="F283" s="88" t="s">
        <v>116</v>
      </c>
      <c r="G283" s="46" t="s">
        <v>1052</v>
      </c>
      <c r="H283" s="46"/>
      <c r="I283" s="45">
        <f>I284</f>
        <v>0</v>
      </c>
      <c r="J283" s="45">
        <f>J284</f>
        <v>0</v>
      </c>
    </row>
    <row r="284" spans="1:10" ht="15" thickBot="1">
      <c r="A284" s="44" t="s">
        <v>436</v>
      </c>
      <c r="B284" s="46" t="s">
        <v>1052</v>
      </c>
      <c r="C284" s="46" t="s">
        <v>450</v>
      </c>
      <c r="D284" s="45">
        <f>'пр.9,10'!G323</f>
        <v>0</v>
      </c>
      <c r="F284" s="44" t="s">
        <v>436</v>
      </c>
      <c r="G284" s="46" t="s">
        <v>1052</v>
      </c>
      <c r="H284" s="46" t="s">
        <v>450</v>
      </c>
      <c r="I284" s="45">
        <f>'пр.9,10'!N323</f>
        <v>0</v>
      </c>
      <c r="J284" s="45">
        <f>'пр.9,10'!O323</f>
        <v>0</v>
      </c>
    </row>
    <row r="285" spans="1:10" ht="15" thickBot="1">
      <c r="A285" s="88" t="s">
        <v>2</v>
      </c>
      <c r="B285" s="46" t="s">
        <v>1053</v>
      </c>
      <c r="C285" s="46"/>
      <c r="D285" s="45">
        <f>D286</f>
        <v>0</v>
      </c>
      <c r="F285" s="88" t="s">
        <v>2</v>
      </c>
      <c r="G285" s="46" t="s">
        <v>1053</v>
      </c>
      <c r="H285" s="46"/>
      <c r="I285" s="45">
        <f>I286</f>
        <v>0</v>
      </c>
      <c r="J285" s="45">
        <f>J286</f>
        <v>0</v>
      </c>
    </row>
    <row r="286" spans="1:10" ht="15" thickBot="1">
      <c r="A286" s="44" t="s">
        <v>436</v>
      </c>
      <c r="B286" s="46" t="s">
        <v>1053</v>
      </c>
      <c r="C286" s="46" t="s">
        <v>450</v>
      </c>
      <c r="D286" s="45">
        <f>'пр.9,10'!G324</f>
        <v>0</v>
      </c>
      <c r="F286" s="44" t="s">
        <v>436</v>
      </c>
      <c r="G286" s="46" t="s">
        <v>1053</v>
      </c>
      <c r="H286" s="46" t="s">
        <v>450</v>
      </c>
      <c r="I286" s="45">
        <f>'пр.9,10'!N325</f>
        <v>0</v>
      </c>
      <c r="J286" s="45">
        <f>'пр.9,10'!O325</f>
        <v>0</v>
      </c>
    </row>
    <row r="287" spans="1:10" ht="27" thickBot="1">
      <c r="A287" s="62" t="s">
        <v>992</v>
      </c>
      <c r="B287" s="59" t="s">
        <v>138</v>
      </c>
      <c r="C287" s="50"/>
      <c r="D287" s="238">
        <f>D288</f>
        <v>0</v>
      </c>
      <c r="F287" s="62" t="s">
        <v>992</v>
      </c>
      <c r="G287" s="59" t="s">
        <v>138</v>
      </c>
      <c r="H287" s="50"/>
      <c r="I287" s="238">
        <f>I288</f>
        <v>0</v>
      </c>
      <c r="J287" s="238">
        <f>J288</f>
        <v>0</v>
      </c>
    </row>
    <row r="288" spans="1:10" ht="27" thickBot="1">
      <c r="A288" s="56" t="s">
        <v>117</v>
      </c>
      <c r="B288" s="29" t="s">
        <v>139</v>
      </c>
      <c r="C288" s="8"/>
      <c r="D288" s="133">
        <f>D290</f>
        <v>0</v>
      </c>
      <c r="F288" s="56" t="s">
        <v>117</v>
      </c>
      <c r="G288" s="29" t="s">
        <v>139</v>
      </c>
      <c r="H288" s="8"/>
      <c r="I288" s="133">
        <f>I290</f>
        <v>0</v>
      </c>
      <c r="J288" s="133">
        <f>J290</f>
        <v>0</v>
      </c>
    </row>
    <row r="289" spans="1:10" ht="27" thickBot="1">
      <c r="A289" s="251" t="s">
        <v>118</v>
      </c>
      <c r="B289" s="30" t="s">
        <v>140</v>
      </c>
      <c r="C289" s="8"/>
      <c r="D289" s="45">
        <f>D290</f>
        <v>0</v>
      </c>
      <c r="F289" s="251" t="s">
        <v>118</v>
      </c>
      <c r="G289" s="30" t="s">
        <v>140</v>
      </c>
      <c r="H289" s="8"/>
      <c r="I289" s="45">
        <f>I290</f>
        <v>0</v>
      </c>
      <c r="J289" s="45">
        <f>J290</f>
        <v>0</v>
      </c>
    </row>
    <row r="290" spans="1:10" ht="24.6" thickBot="1">
      <c r="A290" s="27" t="s">
        <v>609</v>
      </c>
      <c r="B290" s="30" t="s">
        <v>140</v>
      </c>
      <c r="C290" s="8" t="s">
        <v>608</v>
      </c>
      <c r="D290" s="45">
        <f>'пр.9,10'!G369</f>
        <v>0</v>
      </c>
      <c r="F290" s="27" t="s">
        <v>609</v>
      </c>
      <c r="G290" s="30" t="s">
        <v>140</v>
      </c>
      <c r="H290" s="8" t="s">
        <v>608</v>
      </c>
      <c r="I290" s="45">
        <v>0</v>
      </c>
      <c r="J290" s="45">
        <v>0</v>
      </c>
    </row>
    <row r="291" spans="1:10" ht="27" thickBot="1">
      <c r="A291" s="62" t="s">
        <v>1054</v>
      </c>
      <c r="B291" s="59" t="s">
        <v>141</v>
      </c>
      <c r="C291" s="50"/>
      <c r="D291" s="238">
        <f>D292+D295</f>
        <v>205.10000000000002</v>
      </c>
      <c r="F291" s="62" t="s">
        <v>1054</v>
      </c>
      <c r="G291" s="59" t="s">
        <v>141</v>
      </c>
      <c r="H291" s="50"/>
      <c r="I291" s="238">
        <f>I292+I295</f>
        <v>209.4</v>
      </c>
      <c r="J291" s="238">
        <f>J292+J295</f>
        <v>213.79999999999998</v>
      </c>
    </row>
    <row r="292" spans="1:10" ht="27" thickBot="1">
      <c r="A292" s="60" t="s">
        <v>310</v>
      </c>
      <c r="B292" s="29" t="s">
        <v>142</v>
      </c>
      <c r="C292" s="9"/>
      <c r="D292" s="133">
        <f>D293</f>
        <v>0</v>
      </c>
      <c r="F292" s="60" t="s">
        <v>310</v>
      </c>
      <c r="G292" s="29" t="s">
        <v>142</v>
      </c>
      <c r="H292" s="9"/>
      <c r="I292" s="133">
        <f>I293</f>
        <v>0</v>
      </c>
      <c r="J292" s="133">
        <f>J293</f>
        <v>0</v>
      </c>
    </row>
    <row r="293" spans="1:10" ht="27" thickBot="1">
      <c r="A293" s="251" t="s">
        <v>118</v>
      </c>
      <c r="B293" s="30" t="s">
        <v>143</v>
      </c>
      <c r="C293" s="8"/>
      <c r="D293" s="45">
        <f>D294</f>
        <v>0</v>
      </c>
      <c r="F293" s="251" t="s">
        <v>118</v>
      </c>
      <c r="G293" s="30" t="s">
        <v>143</v>
      </c>
      <c r="H293" s="8"/>
      <c r="I293" s="45">
        <f>I294</f>
        <v>0</v>
      </c>
      <c r="J293" s="45">
        <f>J294</f>
        <v>0</v>
      </c>
    </row>
    <row r="294" spans="1:10" ht="15" thickBot="1">
      <c r="A294" s="27" t="s">
        <v>436</v>
      </c>
      <c r="B294" s="30" t="s">
        <v>143</v>
      </c>
      <c r="C294" s="8" t="s">
        <v>450</v>
      </c>
      <c r="D294" s="45">
        <f>'пр.9,10'!G373</f>
        <v>0</v>
      </c>
      <c r="F294" s="27" t="s">
        <v>436</v>
      </c>
      <c r="G294" s="30" t="s">
        <v>143</v>
      </c>
      <c r="H294" s="8" t="s">
        <v>450</v>
      </c>
      <c r="I294" s="45">
        <v>0</v>
      </c>
      <c r="J294" s="45">
        <v>0</v>
      </c>
    </row>
    <row r="295" spans="1:10" ht="27" thickBot="1">
      <c r="A295" s="56" t="s">
        <v>119</v>
      </c>
      <c r="B295" s="29" t="s">
        <v>144</v>
      </c>
      <c r="C295" s="8"/>
      <c r="D295" s="133">
        <f>D299+D296</f>
        <v>205.10000000000002</v>
      </c>
      <c r="F295" s="56" t="s">
        <v>119</v>
      </c>
      <c r="G295" s="29" t="s">
        <v>144</v>
      </c>
      <c r="H295" s="8"/>
      <c r="I295" s="133">
        <f>I299+I296</f>
        <v>209.4</v>
      </c>
      <c r="J295" s="133">
        <f>J299+J296</f>
        <v>213.79999999999998</v>
      </c>
    </row>
    <row r="296" spans="1:10" ht="27" thickBot="1">
      <c r="A296" s="251" t="s">
        <v>118</v>
      </c>
      <c r="B296" s="30" t="s">
        <v>452</v>
      </c>
      <c r="C296" s="8"/>
      <c r="D296" s="45">
        <f>D297</f>
        <v>0</v>
      </c>
      <c r="F296" s="251" t="s">
        <v>118</v>
      </c>
      <c r="G296" s="30" t="s">
        <v>452</v>
      </c>
      <c r="H296" s="8"/>
      <c r="I296" s="45">
        <f>I297</f>
        <v>0</v>
      </c>
      <c r="J296" s="45">
        <f>J297</f>
        <v>0</v>
      </c>
    </row>
    <row r="297" spans="1:10" ht="24.6" thickBot="1">
      <c r="A297" s="27" t="s">
        <v>609</v>
      </c>
      <c r="B297" s="30" t="s">
        <v>452</v>
      </c>
      <c r="C297" s="8" t="s">
        <v>608</v>
      </c>
      <c r="D297" s="45">
        <f>'пр.9,10'!G376</f>
        <v>0</v>
      </c>
      <c r="F297" s="27" t="s">
        <v>609</v>
      </c>
      <c r="G297" s="30" t="s">
        <v>452</v>
      </c>
      <c r="H297" s="8" t="s">
        <v>608</v>
      </c>
      <c r="I297" s="45">
        <v>0</v>
      </c>
      <c r="J297" s="45">
        <v>0</v>
      </c>
    </row>
    <row r="298" spans="1:10" ht="40.200000000000003" thickBot="1">
      <c r="A298" s="68" t="s">
        <v>120</v>
      </c>
      <c r="B298" s="30" t="s">
        <v>702</v>
      </c>
      <c r="C298" s="9"/>
      <c r="D298" s="45">
        <f>D299</f>
        <v>205.10000000000002</v>
      </c>
      <c r="F298" s="68" t="s">
        <v>120</v>
      </c>
      <c r="G298" s="30" t="s">
        <v>702</v>
      </c>
      <c r="H298" s="9"/>
      <c r="I298" s="45">
        <f>I299</f>
        <v>209.4</v>
      </c>
      <c r="J298" s="45">
        <f>J299</f>
        <v>213.79999999999998</v>
      </c>
    </row>
    <row r="299" spans="1:10" ht="15" thickBot="1">
      <c r="A299" s="27" t="s">
        <v>436</v>
      </c>
      <c r="B299" s="30" t="s">
        <v>702</v>
      </c>
      <c r="C299" s="8" t="s">
        <v>450</v>
      </c>
      <c r="D299" s="45">
        <f>'пр.9,10'!G378+'пр.9,10'!G380</f>
        <v>205.10000000000002</v>
      </c>
      <c r="F299" s="27" t="s">
        <v>436</v>
      </c>
      <c r="G299" s="30" t="s">
        <v>702</v>
      </c>
      <c r="H299" s="8" t="s">
        <v>450</v>
      </c>
      <c r="I299" s="45">
        <f>'пр.9,10'!N378+'пр.9,10'!N380</f>
        <v>209.4</v>
      </c>
      <c r="J299" s="45">
        <f>'пр.9,10'!O378+'пр.9,10'!O380</f>
        <v>213.79999999999998</v>
      </c>
    </row>
    <row r="300" spans="1:10" ht="27" thickBot="1">
      <c r="A300" s="152" t="s">
        <v>996</v>
      </c>
      <c r="B300" s="156" t="s">
        <v>145</v>
      </c>
      <c r="C300" s="154"/>
      <c r="D300" s="239">
        <f>D301+D304</f>
        <v>0</v>
      </c>
      <c r="F300" s="152" t="s">
        <v>996</v>
      </c>
      <c r="G300" s="156" t="s">
        <v>145</v>
      </c>
      <c r="H300" s="154"/>
      <c r="I300" s="239">
        <f>I301+I304</f>
        <v>0</v>
      </c>
      <c r="J300" s="239">
        <f>J301+J304</f>
        <v>0</v>
      </c>
    </row>
    <row r="301" spans="1:10" ht="27" thickBot="1">
      <c r="A301" s="56" t="s">
        <v>514</v>
      </c>
      <c r="B301" s="29" t="s">
        <v>146</v>
      </c>
      <c r="C301" s="8"/>
      <c r="D301" s="133">
        <f>D302</f>
        <v>0</v>
      </c>
      <c r="F301" s="56" t="s">
        <v>514</v>
      </c>
      <c r="G301" s="29" t="s">
        <v>146</v>
      </c>
      <c r="H301" s="8"/>
      <c r="I301" s="133">
        <f>I302</f>
        <v>0</v>
      </c>
      <c r="J301" s="133">
        <f>J302</f>
        <v>0</v>
      </c>
    </row>
    <row r="302" spans="1:10" ht="15" thickBot="1">
      <c r="A302" s="251" t="s">
        <v>449</v>
      </c>
      <c r="B302" s="30" t="s">
        <v>553</v>
      </c>
      <c r="C302" s="8"/>
      <c r="D302" s="45">
        <f>D303</f>
        <v>0</v>
      </c>
      <c r="F302" s="251" t="s">
        <v>449</v>
      </c>
      <c r="G302" s="30" t="s">
        <v>553</v>
      </c>
      <c r="H302" s="8"/>
      <c r="I302" s="45">
        <f>I303</f>
        <v>0</v>
      </c>
      <c r="J302" s="45">
        <f>J303</f>
        <v>0</v>
      </c>
    </row>
    <row r="303" spans="1:10" ht="15" thickBot="1">
      <c r="A303" s="27" t="s">
        <v>436</v>
      </c>
      <c r="B303" s="30" t="s">
        <v>553</v>
      </c>
      <c r="C303" s="8" t="s">
        <v>450</v>
      </c>
      <c r="D303" s="45">
        <f>'пр.9,10'!G341</f>
        <v>0</v>
      </c>
      <c r="F303" s="27" t="s">
        <v>436</v>
      </c>
      <c r="G303" s="30" t="s">
        <v>553</v>
      </c>
      <c r="H303" s="8" t="s">
        <v>450</v>
      </c>
      <c r="I303" s="45">
        <v>0</v>
      </c>
      <c r="J303" s="45">
        <v>0</v>
      </c>
    </row>
    <row r="304" spans="1:10" ht="53.4" thickBot="1">
      <c r="A304" s="39" t="s">
        <v>1055</v>
      </c>
      <c r="B304" s="132" t="s">
        <v>554</v>
      </c>
      <c r="C304" s="8"/>
      <c r="D304" s="133">
        <f>D305+D307</f>
        <v>0</v>
      </c>
      <c r="F304" s="39" t="s">
        <v>1055</v>
      </c>
      <c r="G304" s="132" t="s">
        <v>554</v>
      </c>
      <c r="H304" s="8"/>
      <c r="I304" s="133">
        <f>I305+I307</f>
        <v>0</v>
      </c>
      <c r="J304" s="133">
        <f>J305+J307</f>
        <v>0</v>
      </c>
    </row>
    <row r="305" spans="1:10" ht="15" thickBot="1">
      <c r="A305" s="251" t="s">
        <v>449</v>
      </c>
      <c r="B305" s="46" t="s">
        <v>555</v>
      </c>
      <c r="C305" s="8"/>
      <c r="D305" s="45">
        <f>D306</f>
        <v>0</v>
      </c>
      <c r="F305" s="251" t="s">
        <v>449</v>
      </c>
      <c r="G305" s="46" t="s">
        <v>555</v>
      </c>
      <c r="H305" s="8"/>
      <c r="I305" s="45">
        <f>I306</f>
        <v>0</v>
      </c>
      <c r="J305" s="45">
        <f>J306</f>
        <v>0</v>
      </c>
    </row>
    <row r="306" spans="1:10" ht="15" thickBot="1">
      <c r="A306" s="27" t="s">
        <v>436</v>
      </c>
      <c r="B306" s="46" t="s">
        <v>555</v>
      </c>
      <c r="C306" s="8" t="s">
        <v>450</v>
      </c>
      <c r="D306" s="45">
        <f>'пр.9,10'!G344</f>
        <v>0</v>
      </c>
      <c r="F306" s="27" t="s">
        <v>436</v>
      </c>
      <c r="G306" s="46" t="s">
        <v>555</v>
      </c>
      <c r="H306" s="8" t="s">
        <v>450</v>
      </c>
      <c r="I306" s="45">
        <v>0</v>
      </c>
      <c r="J306" s="45">
        <v>0</v>
      </c>
    </row>
    <row r="307" spans="1:10" ht="15" thickBot="1">
      <c r="A307" s="251" t="s">
        <v>2</v>
      </c>
      <c r="B307" s="46" t="s">
        <v>657</v>
      </c>
      <c r="C307" s="30"/>
      <c r="D307" s="45">
        <f>D308</f>
        <v>0</v>
      </c>
      <c r="F307" s="251" t="s">
        <v>2</v>
      </c>
      <c r="G307" s="46" t="s">
        <v>657</v>
      </c>
      <c r="H307" s="30"/>
      <c r="I307" s="45">
        <f>I308</f>
        <v>0</v>
      </c>
      <c r="J307" s="45">
        <f>J308</f>
        <v>0</v>
      </c>
    </row>
    <row r="308" spans="1:10" ht="15" thickBot="1">
      <c r="A308" s="27" t="s">
        <v>436</v>
      </c>
      <c r="B308" s="46" t="s">
        <v>657</v>
      </c>
      <c r="C308" s="30" t="s">
        <v>450</v>
      </c>
      <c r="D308" s="45">
        <f>'пр.9,10'!G346</f>
        <v>0</v>
      </c>
      <c r="F308" s="27" t="s">
        <v>436</v>
      </c>
      <c r="G308" s="46" t="s">
        <v>657</v>
      </c>
      <c r="H308" s="30" t="s">
        <v>450</v>
      </c>
      <c r="I308" s="45">
        <v>0</v>
      </c>
      <c r="J308" s="45">
        <v>0</v>
      </c>
    </row>
    <row r="309" spans="1:10" ht="27" thickBot="1">
      <c r="A309" s="62" t="s">
        <v>1056</v>
      </c>
      <c r="B309" s="59" t="s">
        <v>147</v>
      </c>
      <c r="C309" s="50"/>
      <c r="D309" s="238">
        <f>D310</f>
        <v>0</v>
      </c>
      <c r="F309" s="62" t="s">
        <v>1056</v>
      </c>
      <c r="G309" s="59" t="s">
        <v>147</v>
      </c>
      <c r="H309" s="50"/>
      <c r="I309" s="238">
        <f>I310</f>
        <v>0</v>
      </c>
      <c r="J309" s="238">
        <f>J310</f>
        <v>0</v>
      </c>
    </row>
    <row r="310" spans="1:10" ht="27" thickBot="1">
      <c r="A310" s="56" t="s">
        <v>999</v>
      </c>
      <c r="B310" s="29" t="s">
        <v>148</v>
      </c>
      <c r="C310" s="8"/>
      <c r="D310" s="133">
        <f>D311</f>
        <v>0</v>
      </c>
      <c r="F310" s="56" t="s">
        <v>999</v>
      </c>
      <c r="G310" s="29" t="s">
        <v>148</v>
      </c>
      <c r="H310" s="8"/>
      <c r="I310" s="133">
        <f>I311</f>
        <v>0</v>
      </c>
      <c r="J310" s="133">
        <f>J311</f>
        <v>0</v>
      </c>
    </row>
    <row r="311" spans="1:10" ht="27" thickBot="1">
      <c r="A311" s="251" t="s">
        <v>118</v>
      </c>
      <c r="B311" s="30" t="s">
        <v>149</v>
      </c>
      <c r="C311" s="9"/>
      <c r="D311" s="45">
        <f>D312+D313</f>
        <v>0</v>
      </c>
      <c r="F311" s="251" t="s">
        <v>118</v>
      </c>
      <c r="G311" s="30" t="s">
        <v>149</v>
      </c>
      <c r="H311" s="9"/>
      <c r="I311" s="45">
        <f>I312+I313</f>
        <v>0</v>
      </c>
      <c r="J311" s="45">
        <f>J312+J313</f>
        <v>0</v>
      </c>
    </row>
    <row r="312" spans="1:10" ht="15" thickBot="1">
      <c r="A312" s="27" t="s">
        <v>436</v>
      </c>
      <c r="B312" s="30" t="s">
        <v>149</v>
      </c>
      <c r="C312" s="8" t="s">
        <v>450</v>
      </c>
      <c r="D312" s="45">
        <f>'пр.9,10'!G402</f>
        <v>0</v>
      </c>
      <c r="F312" s="27" t="s">
        <v>436</v>
      </c>
      <c r="G312" s="30" t="s">
        <v>149</v>
      </c>
      <c r="H312" s="8" t="s">
        <v>450</v>
      </c>
      <c r="I312" s="45">
        <v>0</v>
      </c>
      <c r="J312" s="45">
        <v>0</v>
      </c>
    </row>
    <row r="313" spans="1:10" ht="15" thickBot="1">
      <c r="A313" s="270" t="s">
        <v>437</v>
      </c>
      <c r="B313" s="30" t="s">
        <v>149</v>
      </c>
      <c r="C313" s="8" t="s">
        <v>340</v>
      </c>
      <c r="D313" s="45">
        <f>'пр.9,10'!G403</f>
        <v>0</v>
      </c>
      <c r="F313" s="270" t="s">
        <v>437</v>
      </c>
      <c r="G313" s="30" t="s">
        <v>149</v>
      </c>
      <c r="H313" s="8" t="s">
        <v>340</v>
      </c>
      <c r="I313" s="45">
        <v>0</v>
      </c>
      <c r="J313" s="45">
        <v>0</v>
      </c>
    </row>
    <row r="314" spans="1:10" ht="40.200000000000003" thickBot="1">
      <c r="A314" s="155" t="s">
        <v>1014</v>
      </c>
      <c r="B314" s="156" t="s">
        <v>544</v>
      </c>
      <c r="C314" s="157"/>
      <c r="D314" s="239">
        <f>D315</f>
        <v>4765</v>
      </c>
      <c r="F314" s="155" t="s">
        <v>1014</v>
      </c>
      <c r="G314" s="156" t="s">
        <v>544</v>
      </c>
      <c r="H314" s="157"/>
      <c r="I314" s="239">
        <f>I315</f>
        <v>4400</v>
      </c>
      <c r="J314" s="239">
        <f>J315</f>
        <v>4400</v>
      </c>
    </row>
    <row r="315" spans="1:10" ht="15" thickBot="1">
      <c r="A315" s="80" t="s">
        <v>1060</v>
      </c>
      <c r="B315" s="132" t="s">
        <v>564</v>
      </c>
      <c r="C315" s="46"/>
      <c r="D315" s="133">
        <f>D316+D318+D320</f>
        <v>4765</v>
      </c>
      <c r="F315" s="80" t="s">
        <v>1060</v>
      </c>
      <c r="G315" s="132" t="s">
        <v>564</v>
      </c>
      <c r="H315" s="46"/>
      <c r="I315" s="133">
        <f>I316+I318+I320</f>
        <v>4400</v>
      </c>
      <c r="J315" s="133">
        <f>J316+J318+J320</f>
        <v>4400</v>
      </c>
    </row>
    <row r="316" spans="1:10" ht="15" thickBot="1">
      <c r="A316" s="66" t="s">
        <v>447</v>
      </c>
      <c r="B316" s="46" t="s">
        <v>565</v>
      </c>
      <c r="C316" s="46"/>
      <c r="D316" s="45">
        <f>'пр.9,10'!G288</f>
        <v>4200</v>
      </c>
      <c r="F316" s="66" t="s">
        <v>447</v>
      </c>
      <c r="G316" s="46" t="s">
        <v>565</v>
      </c>
      <c r="H316" s="46"/>
      <c r="I316" s="45">
        <f>I317</f>
        <v>4200</v>
      </c>
      <c r="J316" s="45">
        <f>J317</f>
        <v>4200</v>
      </c>
    </row>
    <row r="317" spans="1:10" ht="24.6" thickBot="1">
      <c r="A317" s="27" t="s">
        <v>435</v>
      </c>
      <c r="B317" s="46" t="s">
        <v>565</v>
      </c>
      <c r="C317" s="46" t="s">
        <v>341</v>
      </c>
      <c r="D317" s="45">
        <f>'пр.9,10'!G289</f>
        <v>4200</v>
      </c>
      <c r="F317" s="27" t="s">
        <v>435</v>
      </c>
      <c r="G317" s="46" t="s">
        <v>565</v>
      </c>
      <c r="H317" s="46" t="s">
        <v>341</v>
      </c>
      <c r="I317" s="45">
        <f>'пр.9,10'!N289</f>
        <v>4200</v>
      </c>
      <c r="J317" s="45">
        <f>'пр.9,10'!O289</f>
        <v>4200</v>
      </c>
    </row>
    <row r="318" spans="1:10" ht="15" thickBot="1">
      <c r="A318" s="57" t="s">
        <v>107</v>
      </c>
      <c r="B318" s="46" t="s">
        <v>566</v>
      </c>
      <c r="C318" s="46"/>
      <c r="D318" s="45">
        <f>'пр.9,10'!G290</f>
        <v>565</v>
      </c>
      <c r="F318" s="57" t="s">
        <v>107</v>
      </c>
      <c r="G318" s="46" t="s">
        <v>566</v>
      </c>
      <c r="H318" s="46"/>
      <c r="I318" s="45">
        <f>I319</f>
        <v>200</v>
      </c>
      <c r="J318" s="45">
        <f>J319</f>
        <v>200</v>
      </c>
    </row>
    <row r="319" spans="1:10" ht="15" thickBot="1">
      <c r="A319" s="44" t="s">
        <v>436</v>
      </c>
      <c r="B319" s="46" t="s">
        <v>566</v>
      </c>
      <c r="C319" s="46" t="s">
        <v>450</v>
      </c>
      <c r="D319" s="45">
        <f>'пр.9,10'!G291</f>
        <v>565</v>
      </c>
      <c r="F319" s="44" t="s">
        <v>436</v>
      </c>
      <c r="G319" s="46" t="s">
        <v>566</v>
      </c>
      <c r="H319" s="46" t="s">
        <v>450</v>
      </c>
      <c r="I319" s="45">
        <f>'пр.9,10'!N291</f>
        <v>200</v>
      </c>
      <c r="J319" s="45">
        <f>'пр.9,10'!O291</f>
        <v>200</v>
      </c>
    </row>
    <row r="320" spans="1:10" ht="15" thickBot="1">
      <c r="A320" s="88" t="s">
        <v>2</v>
      </c>
      <c r="B320" s="46" t="s">
        <v>567</v>
      </c>
      <c r="C320" s="46"/>
      <c r="D320" s="45">
        <f>'пр.9,10'!G292</f>
        <v>0</v>
      </c>
      <c r="F320" s="88" t="s">
        <v>2</v>
      </c>
      <c r="G320" s="46" t="s">
        <v>567</v>
      </c>
      <c r="H320" s="46"/>
      <c r="I320" s="45">
        <f>I321</f>
        <v>0</v>
      </c>
      <c r="J320" s="45">
        <f>'пр.9,10'!M292</f>
        <v>0</v>
      </c>
    </row>
    <row r="321" spans="1:10" ht="15" thickBot="1">
      <c r="A321" s="44" t="s">
        <v>436</v>
      </c>
      <c r="B321" s="46" t="s">
        <v>568</v>
      </c>
      <c r="C321" s="46" t="s">
        <v>450</v>
      </c>
      <c r="D321" s="45">
        <f>'пр.9,10'!G293</f>
        <v>0</v>
      </c>
      <c r="F321" s="44" t="s">
        <v>436</v>
      </c>
      <c r="G321" s="46" t="s">
        <v>568</v>
      </c>
      <c r="H321" s="46" t="s">
        <v>450</v>
      </c>
      <c r="I321" s="45">
        <v>0</v>
      </c>
      <c r="J321" s="45">
        <v>0</v>
      </c>
    </row>
    <row r="322" spans="1:10" ht="27" thickBot="1">
      <c r="A322" s="155" t="s">
        <v>1059</v>
      </c>
      <c r="B322" s="156" t="s">
        <v>562</v>
      </c>
      <c r="C322" s="154"/>
      <c r="D322" s="240">
        <f>D323</f>
        <v>0</v>
      </c>
      <c r="F322" s="155" t="s">
        <v>1059</v>
      </c>
      <c r="G322" s="156" t="s">
        <v>562</v>
      </c>
      <c r="H322" s="154"/>
      <c r="I322" s="240">
        <f t="shared" ref="I322:J324" si="0">I323</f>
        <v>0</v>
      </c>
      <c r="J322" s="240">
        <f t="shared" si="0"/>
        <v>0</v>
      </c>
    </row>
    <row r="323" spans="1:10" ht="27" thickBot="1">
      <c r="A323" s="39" t="s">
        <v>516</v>
      </c>
      <c r="B323" s="132" t="s">
        <v>563</v>
      </c>
      <c r="C323" s="8" t="s">
        <v>320</v>
      </c>
      <c r="D323" s="45">
        <f>D324</f>
        <v>0</v>
      </c>
      <c r="F323" s="39" t="s">
        <v>516</v>
      </c>
      <c r="G323" s="132" t="s">
        <v>563</v>
      </c>
      <c r="H323" s="8" t="s">
        <v>320</v>
      </c>
      <c r="I323" s="45">
        <f t="shared" si="0"/>
        <v>0</v>
      </c>
      <c r="J323" s="45">
        <f t="shared" si="0"/>
        <v>0</v>
      </c>
    </row>
    <row r="324" spans="1:10" ht="15" thickBot="1">
      <c r="A324" s="251" t="s">
        <v>449</v>
      </c>
      <c r="B324" s="46" t="s">
        <v>561</v>
      </c>
      <c r="C324" s="8"/>
      <c r="D324" s="45">
        <f>D325</f>
        <v>0</v>
      </c>
      <c r="F324" s="251" t="s">
        <v>449</v>
      </c>
      <c r="G324" s="46" t="s">
        <v>561</v>
      </c>
      <c r="H324" s="8"/>
      <c r="I324" s="45">
        <f t="shared" si="0"/>
        <v>0</v>
      </c>
      <c r="J324" s="45">
        <f t="shared" si="0"/>
        <v>0</v>
      </c>
    </row>
    <row r="325" spans="1:10" ht="15" thickBot="1">
      <c r="A325" s="27" t="s">
        <v>436</v>
      </c>
      <c r="B325" s="46" t="s">
        <v>561</v>
      </c>
      <c r="C325" s="8" t="s">
        <v>450</v>
      </c>
      <c r="D325" s="45">
        <f>'пр.9,10'!G350</f>
        <v>0</v>
      </c>
      <c r="F325" s="27" t="s">
        <v>436</v>
      </c>
      <c r="G325" s="46" t="s">
        <v>561</v>
      </c>
      <c r="H325" s="8" t="s">
        <v>450</v>
      </c>
      <c r="I325" s="45">
        <v>0</v>
      </c>
      <c r="J325" s="45">
        <v>0</v>
      </c>
    </row>
    <row r="326" spans="1:10" ht="27" thickBot="1">
      <c r="A326" s="62" t="s">
        <v>1000</v>
      </c>
      <c r="B326" s="59" t="s">
        <v>150</v>
      </c>
      <c r="C326" s="50"/>
      <c r="D326" s="238">
        <f>D327+D330</f>
        <v>0</v>
      </c>
      <c r="F326" s="62" t="s">
        <v>1000</v>
      </c>
      <c r="G326" s="59" t="s">
        <v>150</v>
      </c>
      <c r="H326" s="50"/>
      <c r="I326" s="238">
        <f>I327+I330</f>
        <v>0</v>
      </c>
      <c r="J326" s="238">
        <f>J327+J330</f>
        <v>0</v>
      </c>
    </row>
    <row r="327" spans="1:10" ht="27" thickBot="1">
      <c r="A327" s="56" t="s">
        <v>121</v>
      </c>
      <c r="B327" s="29" t="s">
        <v>151</v>
      </c>
      <c r="C327" s="9"/>
      <c r="D327" s="133">
        <f>D329</f>
        <v>0</v>
      </c>
      <c r="F327" s="56" t="s">
        <v>121</v>
      </c>
      <c r="G327" s="29" t="s">
        <v>151</v>
      </c>
      <c r="H327" s="9"/>
      <c r="I327" s="133">
        <f>I329</f>
        <v>0</v>
      </c>
      <c r="J327" s="133">
        <f>J329</f>
        <v>0</v>
      </c>
    </row>
    <row r="328" spans="1:10" ht="27" thickBot="1">
      <c r="A328" s="251" t="s">
        <v>118</v>
      </c>
      <c r="B328" s="30" t="s">
        <v>152</v>
      </c>
      <c r="C328" s="9"/>
      <c r="D328" s="45">
        <f>D329</f>
        <v>0</v>
      </c>
      <c r="F328" s="251" t="s">
        <v>118</v>
      </c>
      <c r="G328" s="30" t="s">
        <v>152</v>
      </c>
      <c r="H328" s="9"/>
      <c r="I328" s="45">
        <f>I329</f>
        <v>0</v>
      </c>
      <c r="J328" s="45">
        <f>J329</f>
        <v>0</v>
      </c>
    </row>
    <row r="329" spans="1:10" ht="15" thickBot="1">
      <c r="A329" s="271" t="s">
        <v>444</v>
      </c>
      <c r="B329" s="30" t="s">
        <v>152</v>
      </c>
      <c r="C329" s="8" t="s">
        <v>259</v>
      </c>
      <c r="D329" s="45">
        <f>'пр.9,10'!G418</f>
        <v>0</v>
      </c>
      <c r="F329" s="271" t="s">
        <v>444</v>
      </c>
      <c r="G329" s="30" t="s">
        <v>152</v>
      </c>
      <c r="H329" s="8" t="s">
        <v>259</v>
      </c>
      <c r="I329" s="45">
        <v>0</v>
      </c>
      <c r="J329" s="45">
        <v>0</v>
      </c>
    </row>
    <row r="330" spans="1:10" ht="40.200000000000003" thickBot="1">
      <c r="A330" s="56" t="s">
        <v>684</v>
      </c>
      <c r="B330" s="29" t="s">
        <v>685</v>
      </c>
      <c r="C330" s="29"/>
      <c r="D330" s="129">
        <f>D331</f>
        <v>0</v>
      </c>
      <c r="F330" s="56" t="s">
        <v>684</v>
      </c>
      <c r="G330" s="29" t="s">
        <v>685</v>
      </c>
      <c r="H330" s="29"/>
      <c r="I330" s="129">
        <f>I331</f>
        <v>0</v>
      </c>
      <c r="J330" s="129">
        <f>J331</f>
        <v>0</v>
      </c>
    </row>
    <row r="331" spans="1:10" ht="27" thickBot="1">
      <c r="A331" s="251" t="s">
        <v>118</v>
      </c>
      <c r="B331" s="30" t="s">
        <v>686</v>
      </c>
      <c r="C331" s="29"/>
      <c r="D331" s="130">
        <f>D332</f>
        <v>0</v>
      </c>
      <c r="F331" s="251" t="s">
        <v>118</v>
      </c>
      <c r="G331" s="30" t="s">
        <v>686</v>
      </c>
      <c r="H331" s="29"/>
      <c r="I331" s="130">
        <f>I332</f>
        <v>0</v>
      </c>
      <c r="J331" s="130">
        <f>J332</f>
        <v>0</v>
      </c>
    </row>
    <row r="332" spans="1:10" ht="15" thickBot="1">
      <c r="A332" s="186" t="s">
        <v>444</v>
      </c>
      <c r="B332" s="30" t="s">
        <v>686</v>
      </c>
      <c r="C332" s="30" t="s">
        <v>259</v>
      </c>
      <c r="D332" s="130">
        <f>'пр.9,10'!G421</f>
        <v>0</v>
      </c>
      <c r="F332" s="186" t="s">
        <v>444</v>
      </c>
      <c r="G332" s="30" t="s">
        <v>686</v>
      </c>
      <c r="H332" s="30" t="s">
        <v>259</v>
      </c>
      <c r="I332" s="130">
        <v>0</v>
      </c>
      <c r="J332" s="130">
        <v>0</v>
      </c>
    </row>
    <row r="333" spans="1:10" ht="27" thickBot="1">
      <c r="A333" s="62" t="s">
        <v>1001</v>
      </c>
      <c r="B333" s="59" t="s">
        <v>153</v>
      </c>
      <c r="C333" s="50"/>
      <c r="D333" s="238">
        <f>D334+D340</f>
        <v>0</v>
      </c>
      <c r="F333" s="62" t="s">
        <v>1001</v>
      </c>
      <c r="G333" s="59" t="s">
        <v>153</v>
      </c>
      <c r="H333" s="50"/>
      <c r="I333" s="238">
        <f>I334+I340</f>
        <v>0</v>
      </c>
      <c r="J333" s="238">
        <f>J334+J340</f>
        <v>8756.6999999999989</v>
      </c>
    </row>
    <row r="334" spans="1:10" ht="15" thickBot="1">
      <c r="A334" s="56" t="s">
        <v>122</v>
      </c>
      <c r="B334" s="29" t="s">
        <v>454</v>
      </c>
      <c r="C334" s="8"/>
      <c r="D334" s="133">
        <f>D335+D337</f>
        <v>0</v>
      </c>
      <c r="F334" s="56" t="s">
        <v>122</v>
      </c>
      <c r="G334" s="29" t="s">
        <v>454</v>
      </c>
      <c r="H334" s="8"/>
      <c r="I334" s="133">
        <f>I335+I337</f>
        <v>0</v>
      </c>
      <c r="J334" s="133">
        <f>J335+J337</f>
        <v>0</v>
      </c>
    </row>
    <row r="335" spans="1:10" ht="41.4" customHeight="1" thickBot="1">
      <c r="A335" s="28" t="s">
        <v>1057</v>
      </c>
      <c r="B335" s="30" t="s">
        <v>453</v>
      </c>
      <c r="C335" s="8"/>
      <c r="D335" s="45">
        <f>D336</f>
        <v>0</v>
      </c>
      <c r="F335" s="28" t="s">
        <v>1057</v>
      </c>
      <c r="G335" s="30" t="s">
        <v>453</v>
      </c>
      <c r="H335" s="8"/>
      <c r="I335" s="45">
        <f>I336</f>
        <v>0</v>
      </c>
      <c r="J335" s="45">
        <f>J336</f>
        <v>0</v>
      </c>
    </row>
    <row r="336" spans="1:10" ht="15" thickBot="1">
      <c r="A336" s="27" t="s">
        <v>436</v>
      </c>
      <c r="B336" s="30" t="s">
        <v>453</v>
      </c>
      <c r="C336" s="8" t="s">
        <v>450</v>
      </c>
      <c r="D336" s="45">
        <f>'пр.9,10'!G460+'пр.9,10'!G462</f>
        <v>0</v>
      </c>
      <c r="F336" s="27" t="s">
        <v>436</v>
      </c>
      <c r="G336" s="30" t="s">
        <v>453</v>
      </c>
      <c r="H336" s="8" t="s">
        <v>450</v>
      </c>
      <c r="I336" s="45">
        <v>0</v>
      </c>
      <c r="J336" s="45">
        <v>0</v>
      </c>
    </row>
    <row r="337" spans="1:10" ht="15" thickBot="1">
      <c r="A337" s="251" t="s">
        <v>123</v>
      </c>
      <c r="B337" s="30" t="s">
        <v>155</v>
      </c>
      <c r="C337" s="8"/>
      <c r="D337" s="45">
        <f>D339+D338</f>
        <v>0</v>
      </c>
      <c r="F337" s="251" t="s">
        <v>123</v>
      </c>
      <c r="G337" s="30" t="s">
        <v>155</v>
      </c>
      <c r="H337" s="8"/>
      <c r="I337" s="45">
        <f>I339+I338</f>
        <v>0</v>
      </c>
      <c r="J337" s="45">
        <f>J339+J338</f>
        <v>0</v>
      </c>
    </row>
    <row r="338" spans="1:10" ht="27" thickBot="1">
      <c r="A338" s="251" t="s">
        <v>435</v>
      </c>
      <c r="B338" s="30" t="s">
        <v>155</v>
      </c>
      <c r="C338" s="8" t="s">
        <v>341</v>
      </c>
      <c r="D338" s="45">
        <f>'пр.9,10'!G457</f>
        <v>0</v>
      </c>
      <c r="F338" s="251" t="s">
        <v>435</v>
      </c>
      <c r="G338" s="30" t="s">
        <v>155</v>
      </c>
      <c r="H338" s="8" t="s">
        <v>341</v>
      </c>
      <c r="I338" s="45">
        <v>0</v>
      </c>
      <c r="J338" s="45">
        <v>0</v>
      </c>
    </row>
    <row r="339" spans="1:10" ht="15" thickBot="1">
      <c r="A339" s="27" t="s">
        <v>436</v>
      </c>
      <c r="B339" s="30" t="s">
        <v>155</v>
      </c>
      <c r="C339" s="8" t="s">
        <v>450</v>
      </c>
      <c r="D339" s="45">
        <f>'пр.9,10'!G458</f>
        <v>0</v>
      </c>
      <c r="F339" s="27" t="s">
        <v>436</v>
      </c>
      <c r="G339" s="30" t="s">
        <v>155</v>
      </c>
      <c r="H339" s="8" t="s">
        <v>450</v>
      </c>
      <c r="I339" s="45">
        <v>0</v>
      </c>
      <c r="J339" s="45">
        <v>0</v>
      </c>
    </row>
    <row r="340" spans="1:10" ht="27" thickBot="1">
      <c r="A340" s="56" t="s">
        <v>513</v>
      </c>
      <c r="B340" s="29" t="s">
        <v>156</v>
      </c>
      <c r="C340" s="9"/>
      <c r="D340" s="133">
        <f>D341</f>
        <v>0</v>
      </c>
      <c r="F340" s="56" t="s">
        <v>513</v>
      </c>
      <c r="G340" s="29" t="s">
        <v>156</v>
      </c>
      <c r="H340" s="9"/>
      <c r="I340" s="133">
        <f>I341</f>
        <v>0</v>
      </c>
      <c r="J340" s="133">
        <f>J341</f>
        <v>8756.6999999999989</v>
      </c>
    </row>
    <row r="341" spans="1:10" ht="27" thickBot="1">
      <c r="A341" s="251" t="s">
        <v>124</v>
      </c>
      <c r="B341" s="30" t="s">
        <v>157</v>
      </c>
      <c r="C341" s="9"/>
      <c r="D341" s="45">
        <f>D342</f>
        <v>0</v>
      </c>
      <c r="F341" s="251" t="s">
        <v>124</v>
      </c>
      <c r="G341" s="30" t="s">
        <v>157</v>
      </c>
      <c r="H341" s="9"/>
      <c r="I341" s="45">
        <f>I342</f>
        <v>0</v>
      </c>
      <c r="J341" s="45">
        <f>J342</f>
        <v>8756.6999999999989</v>
      </c>
    </row>
    <row r="342" spans="1:10" ht="15" thickBot="1">
      <c r="A342" s="27" t="s">
        <v>436</v>
      </c>
      <c r="B342" s="30" t="s">
        <v>157</v>
      </c>
      <c r="C342" s="8" t="s">
        <v>450</v>
      </c>
      <c r="D342" s="45">
        <f>'пр.9,10'!G465+'пр.9,10'!G467</f>
        <v>0</v>
      </c>
      <c r="F342" s="27" t="s">
        <v>436</v>
      </c>
      <c r="G342" s="30" t="s">
        <v>157</v>
      </c>
      <c r="H342" s="8" t="s">
        <v>450</v>
      </c>
      <c r="I342" s="45">
        <f>'пр.9,10'!N465+'пр.9,10'!N467</f>
        <v>0</v>
      </c>
      <c r="J342" s="45">
        <f>'пр.9,10'!O465+'пр.9,10'!O467</f>
        <v>8756.6999999999989</v>
      </c>
    </row>
    <row r="343" spans="1:10" ht="40.200000000000003" thickBot="1">
      <c r="A343" s="152" t="s">
        <v>1004</v>
      </c>
      <c r="B343" s="156" t="s">
        <v>515</v>
      </c>
      <c r="C343" s="153"/>
      <c r="D343" s="239">
        <f>D344</f>
        <v>0</v>
      </c>
      <c r="F343" s="152" t="s">
        <v>1004</v>
      </c>
      <c r="G343" s="156" t="s">
        <v>515</v>
      </c>
      <c r="H343" s="153"/>
      <c r="I343" s="239">
        <f>I344</f>
        <v>0</v>
      </c>
      <c r="J343" s="239">
        <f>J344</f>
        <v>0</v>
      </c>
    </row>
    <row r="344" spans="1:10" s="18" customFormat="1" ht="27" thickBot="1">
      <c r="A344" s="80" t="s">
        <v>569</v>
      </c>
      <c r="B344" s="132" t="s">
        <v>168</v>
      </c>
      <c r="C344" s="35"/>
      <c r="D344" s="133">
        <f>D345</f>
        <v>0</v>
      </c>
      <c r="F344" s="80" t="s">
        <v>569</v>
      </c>
      <c r="G344" s="132" t="s">
        <v>168</v>
      </c>
      <c r="H344" s="35"/>
      <c r="I344" s="133">
        <f>I345</f>
        <v>0</v>
      </c>
      <c r="J344" s="133">
        <f>J345</f>
        <v>0</v>
      </c>
    </row>
    <row r="345" spans="1:10" s="18" customFormat="1" ht="27" thickBot="1">
      <c r="A345" s="88" t="s">
        <v>118</v>
      </c>
      <c r="B345" s="46" t="s">
        <v>169</v>
      </c>
      <c r="C345" s="35"/>
      <c r="D345" s="45">
        <f>D346+D347</f>
        <v>0</v>
      </c>
      <c r="F345" s="88" t="s">
        <v>118</v>
      </c>
      <c r="G345" s="46" t="s">
        <v>169</v>
      </c>
      <c r="H345" s="35"/>
      <c r="I345" s="45">
        <f>I346+I347</f>
        <v>0</v>
      </c>
      <c r="J345" s="45">
        <f>J346+J347</f>
        <v>0</v>
      </c>
    </row>
    <row r="346" spans="1:10" s="18" customFormat="1" ht="15" thickBot="1">
      <c r="A346" s="44" t="s">
        <v>436</v>
      </c>
      <c r="B346" s="46" t="s">
        <v>169</v>
      </c>
      <c r="C346" s="26" t="s">
        <v>450</v>
      </c>
      <c r="D346" s="45">
        <f>'пр.9,10'!G407</f>
        <v>0</v>
      </c>
      <c r="F346" s="44" t="s">
        <v>436</v>
      </c>
      <c r="G346" s="46" t="s">
        <v>169</v>
      </c>
      <c r="H346" s="26" t="s">
        <v>450</v>
      </c>
      <c r="I346" s="45">
        <v>0</v>
      </c>
      <c r="J346" s="45">
        <v>0</v>
      </c>
    </row>
    <row r="347" spans="1:10" s="18" customFormat="1" ht="15" thickBot="1">
      <c r="A347" s="186" t="s">
        <v>444</v>
      </c>
      <c r="B347" s="46" t="s">
        <v>169</v>
      </c>
      <c r="C347" s="26" t="s">
        <v>259</v>
      </c>
      <c r="D347" s="45">
        <f>'пр.9,10'!G408</f>
        <v>0</v>
      </c>
      <c r="F347" s="186" t="s">
        <v>444</v>
      </c>
      <c r="G347" s="46" t="s">
        <v>169</v>
      </c>
      <c r="H347" s="26" t="s">
        <v>259</v>
      </c>
      <c r="I347" s="45">
        <v>0</v>
      </c>
      <c r="J347" s="45">
        <v>0</v>
      </c>
    </row>
    <row r="348" spans="1:10" ht="27.6" thickBot="1">
      <c r="A348" s="269" t="s">
        <v>1017</v>
      </c>
      <c r="B348" s="51" t="s">
        <v>688</v>
      </c>
      <c r="C348" s="51"/>
      <c r="D348" s="238">
        <f>D349</f>
        <v>0</v>
      </c>
      <c r="F348" s="269" t="s">
        <v>1017</v>
      </c>
      <c r="G348" s="51" t="s">
        <v>688</v>
      </c>
      <c r="H348" s="51"/>
      <c r="I348" s="238">
        <f>I349</f>
        <v>0</v>
      </c>
      <c r="J348" s="238">
        <f>J349</f>
        <v>0</v>
      </c>
    </row>
    <row r="349" spans="1:10" ht="27" thickBot="1">
      <c r="A349" s="100" t="s">
        <v>1061</v>
      </c>
      <c r="B349" s="29" t="s">
        <v>689</v>
      </c>
      <c r="C349" s="8"/>
      <c r="D349" s="133">
        <f>D351</f>
        <v>0</v>
      </c>
      <c r="F349" s="100" t="s">
        <v>1061</v>
      </c>
      <c r="G349" s="29" t="s">
        <v>689</v>
      </c>
      <c r="H349" s="8"/>
      <c r="I349" s="133">
        <f>I351</f>
        <v>0</v>
      </c>
      <c r="J349" s="133">
        <f>J351</f>
        <v>0</v>
      </c>
    </row>
    <row r="350" spans="1:10" ht="15" thickBot="1">
      <c r="A350" s="251" t="s">
        <v>687</v>
      </c>
      <c r="B350" s="30" t="s">
        <v>690</v>
      </c>
      <c r="C350" s="8"/>
      <c r="D350" s="45">
        <f>D351</f>
        <v>0</v>
      </c>
      <c r="F350" s="251" t="s">
        <v>687</v>
      </c>
      <c r="G350" s="30" t="s">
        <v>690</v>
      </c>
      <c r="H350" s="8"/>
      <c r="I350" s="45">
        <f>I351</f>
        <v>0</v>
      </c>
      <c r="J350" s="45">
        <f>J351</f>
        <v>0</v>
      </c>
    </row>
    <row r="351" spans="1:10" ht="15" thickBot="1">
      <c r="A351" s="27" t="s">
        <v>436</v>
      </c>
      <c r="B351" s="30" t="s">
        <v>690</v>
      </c>
      <c r="C351" s="8" t="s">
        <v>450</v>
      </c>
      <c r="D351" s="45">
        <f>'пр.9,10'!G334</f>
        <v>0</v>
      </c>
      <c r="F351" s="27" t="s">
        <v>436</v>
      </c>
      <c r="G351" s="30" t="s">
        <v>690</v>
      </c>
      <c r="H351" s="8" t="s">
        <v>450</v>
      </c>
      <c r="I351" s="45">
        <v>0</v>
      </c>
      <c r="J351" s="45">
        <v>0</v>
      </c>
    </row>
    <row r="352" spans="1:10" s="18" customFormat="1" ht="27" thickBot="1">
      <c r="A352" s="152" t="s">
        <v>1015</v>
      </c>
      <c r="B352" s="156" t="s">
        <v>570</v>
      </c>
      <c r="C352" s="153"/>
      <c r="D352" s="239">
        <f>D353</f>
        <v>0</v>
      </c>
      <c r="F352" s="152" t="s">
        <v>1015</v>
      </c>
      <c r="G352" s="156" t="s">
        <v>570</v>
      </c>
      <c r="H352" s="153"/>
      <c r="I352" s="239">
        <f t="shared" ref="I352:J354" si="1">I353</f>
        <v>0</v>
      </c>
      <c r="J352" s="239">
        <f t="shared" si="1"/>
        <v>0</v>
      </c>
    </row>
    <row r="353" spans="1:10" s="18" customFormat="1" ht="27" thickBot="1">
      <c r="A353" s="80" t="s">
        <v>1016</v>
      </c>
      <c r="B353" s="132" t="s">
        <v>571</v>
      </c>
      <c r="C353" s="35"/>
      <c r="D353" s="133">
        <f>D354</f>
        <v>0</v>
      </c>
      <c r="F353" s="80" t="s">
        <v>1016</v>
      </c>
      <c r="G353" s="132" t="s">
        <v>571</v>
      </c>
      <c r="H353" s="35"/>
      <c r="I353" s="133">
        <f t="shared" si="1"/>
        <v>0</v>
      </c>
      <c r="J353" s="133">
        <f t="shared" si="1"/>
        <v>0</v>
      </c>
    </row>
    <row r="354" spans="1:10" ht="27" thickBot="1">
      <c r="A354" s="88" t="s">
        <v>118</v>
      </c>
      <c r="B354" s="46" t="s">
        <v>572</v>
      </c>
      <c r="C354" s="8"/>
      <c r="D354" s="45">
        <f>D355</f>
        <v>0</v>
      </c>
      <c r="F354" s="88" t="s">
        <v>118</v>
      </c>
      <c r="G354" s="46" t="s">
        <v>572</v>
      </c>
      <c r="H354" s="8"/>
      <c r="I354" s="45">
        <f t="shared" si="1"/>
        <v>0</v>
      </c>
      <c r="J354" s="45">
        <f t="shared" si="1"/>
        <v>0</v>
      </c>
    </row>
    <row r="355" spans="1:10" ht="15" thickBot="1">
      <c r="A355" s="44" t="s">
        <v>436</v>
      </c>
      <c r="B355" s="46" t="s">
        <v>572</v>
      </c>
      <c r="C355" s="8" t="s">
        <v>450</v>
      </c>
      <c r="D355" s="45">
        <f>'пр.9,10'!G412</f>
        <v>0</v>
      </c>
      <c r="F355" s="44" t="s">
        <v>436</v>
      </c>
      <c r="G355" s="46" t="s">
        <v>572</v>
      </c>
      <c r="H355" s="8" t="s">
        <v>450</v>
      </c>
      <c r="I355" s="45">
        <v>0</v>
      </c>
      <c r="J355" s="45">
        <v>0</v>
      </c>
    </row>
    <row r="356" spans="1:10" ht="23.4" thickBot="1">
      <c r="A356" s="99" t="s">
        <v>1010</v>
      </c>
      <c r="B356" s="59" t="s">
        <v>167</v>
      </c>
      <c r="C356" s="50"/>
      <c r="D356" s="135">
        <f>D358</f>
        <v>0</v>
      </c>
      <c r="F356" s="99" t="s">
        <v>1010</v>
      </c>
      <c r="G356" s="59" t="s">
        <v>167</v>
      </c>
      <c r="H356" s="50"/>
      <c r="I356" s="135">
        <f>I358</f>
        <v>0</v>
      </c>
      <c r="J356" s="135">
        <f>J358</f>
        <v>0</v>
      </c>
    </row>
    <row r="357" spans="1:10" ht="23.4" thickBot="1">
      <c r="A357" s="89" t="s">
        <v>1011</v>
      </c>
      <c r="B357" s="132" t="s">
        <v>557</v>
      </c>
      <c r="C357" s="26" t="s">
        <v>320</v>
      </c>
      <c r="D357" s="129">
        <f>D358</f>
        <v>0</v>
      </c>
      <c r="F357" s="89" t="s">
        <v>1011</v>
      </c>
      <c r="G357" s="132" t="s">
        <v>557</v>
      </c>
      <c r="H357" s="26" t="s">
        <v>320</v>
      </c>
      <c r="I357" s="129">
        <f>I358</f>
        <v>0</v>
      </c>
      <c r="J357" s="129">
        <f>J358</f>
        <v>0</v>
      </c>
    </row>
    <row r="358" spans="1:10" ht="27" thickBot="1">
      <c r="A358" s="88" t="s">
        <v>118</v>
      </c>
      <c r="B358" s="46" t="s">
        <v>556</v>
      </c>
      <c r="C358" s="26" t="s">
        <v>320</v>
      </c>
      <c r="D358" s="130">
        <f>D359</f>
        <v>0</v>
      </c>
      <c r="F358" s="88" t="s">
        <v>118</v>
      </c>
      <c r="G358" s="46" t="s">
        <v>556</v>
      </c>
      <c r="H358" s="26" t="s">
        <v>320</v>
      </c>
      <c r="I358" s="130">
        <f>I359</f>
        <v>0</v>
      </c>
      <c r="J358" s="130">
        <f>J359</f>
        <v>0</v>
      </c>
    </row>
    <row r="359" spans="1:10" ht="15" thickBot="1">
      <c r="A359" s="44" t="s">
        <v>436</v>
      </c>
      <c r="B359" s="46" t="s">
        <v>556</v>
      </c>
      <c r="C359" s="26" t="s">
        <v>450</v>
      </c>
      <c r="D359" s="130">
        <f>'пр.9,10'!G436</f>
        <v>0</v>
      </c>
      <c r="F359" s="44" t="s">
        <v>436</v>
      </c>
      <c r="G359" s="46" t="s">
        <v>556</v>
      </c>
      <c r="H359" s="26" t="s">
        <v>450</v>
      </c>
      <c r="I359" s="130">
        <v>0</v>
      </c>
      <c r="J359" s="130">
        <v>0</v>
      </c>
    </row>
    <row r="360" spans="1:10" ht="23.4" thickBot="1">
      <c r="A360" s="89" t="s">
        <v>1012</v>
      </c>
      <c r="B360" s="132" t="s">
        <v>558</v>
      </c>
      <c r="C360" s="26"/>
      <c r="D360" s="129">
        <f>D361</f>
        <v>0</v>
      </c>
      <c r="F360" s="89" t="s">
        <v>1012</v>
      </c>
      <c r="G360" s="132" t="s">
        <v>558</v>
      </c>
      <c r="H360" s="26"/>
      <c r="I360" s="129">
        <f>I361</f>
        <v>0</v>
      </c>
      <c r="J360" s="129">
        <f>J361</f>
        <v>0</v>
      </c>
    </row>
    <row r="361" spans="1:10" ht="27" thickBot="1">
      <c r="A361" s="88" t="s">
        <v>118</v>
      </c>
      <c r="B361" s="46" t="s">
        <v>559</v>
      </c>
      <c r="C361" s="26"/>
      <c r="D361" s="130">
        <f>D362</f>
        <v>0</v>
      </c>
      <c r="F361" s="88" t="s">
        <v>118</v>
      </c>
      <c r="G361" s="46" t="s">
        <v>559</v>
      </c>
      <c r="H361" s="26"/>
      <c r="I361" s="130">
        <f>I362</f>
        <v>0</v>
      </c>
      <c r="J361" s="130">
        <f>J362</f>
        <v>0</v>
      </c>
    </row>
    <row r="362" spans="1:10" ht="15" thickBot="1">
      <c r="A362" s="44" t="s">
        <v>436</v>
      </c>
      <c r="B362" s="46" t="s">
        <v>559</v>
      </c>
      <c r="C362" s="26" t="s">
        <v>450</v>
      </c>
      <c r="D362" s="130">
        <v>0</v>
      </c>
      <c r="F362" s="44" t="s">
        <v>436</v>
      </c>
      <c r="G362" s="46" t="s">
        <v>559</v>
      </c>
      <c r="H362" s="26" t="s">
        <v>450</v>
      </c>
      <c r="I362" s="130">
        <v>0</v>
      </c>
      <c r="J362" s="130">
        <v>0</v>
      </c>
    </row>
    <row r="363" spans="1:10" ht="27" thickBot="1">
      <c r="A363" s="119" t="s">
        <v>1058</v>
      </c>
      <c r="B363" s="170" t="s">
        <v>490</v>
      </c>
      <c r="C363" s="169"/>
      <c r="D363" s="241">
        <f>D364+D367+D373</f>
        <v>0</v>
      </c>
      <c r="F363" s="119" t="s">
        <v>1058</v>
      </c>
      <c r="G363" s="170" t="s">
        <v>490</v>
      </c>
      <c r="H363" s="169"/>
      <c r="I363" s="241">
        <f>I364+I367+I373</f>
        <v>0</v>
      </c>
      <c r="J363" s="241">
        <f>J364+J367+J373</f>
        <v>0</v>
      </c>
    </row>
    <row r="364" spans="1:10" ht="44.4" customHeight="1" thickBot="1">
      <c r="A364" s="56" t="s">
        <v>1006</v>
      </c>
      <c r="B364" s="132" t="s">
        <v>560</v>
      </c>
      <c r="C364" s="9"/>
      <c r="D364" s="129">
        <f>D365</f>
        <v>0</v>
      </c>
      <c r="F364" s="56" t="s">
        <v>1006</v>
      </c>
      <c r="G364" s="132" t="s">
        <v>560</v>
      </c>
      <c r="H364" s="9"/>
      <c r="I364" s="129">
        <f>I365</f>
        <v>0</v>
      </c>
      <c r="J364" s="129">
        <f>J365</f>
        <v>0</v>
      </c>
    </row>
    <row r="365" spans="1:10" ht="27" thickBot="1">
      <c r="A365" s="251" t="s">
        <v>118</v>
      </c>
      <c r="B365" s="46" t="s">
        <v>580</v>
      </c>
      <c r="C365" s="8"/>
      <c r="D365" s="130"/>
      <c r="F365" s="251" t="s">
        <v>118</v>
      </c>
      <c r="G365" s="46" t="s">
        <v>580</v>
      </c>
      <c r="H365" s="8"/>
      <c r="I365" s="130"/>
      <c r="J365" s="130"/>
    </row>
    <row r="366" spans="1:10" ht="15" thickBot="1">
      <c r="A366" s="27" t="s">
        <v>436</v>
      </c>
      <c r="B366" s="46" t="s">
        <v>580</v>
      </c>
      <c r="C366" s="8" t="s">
        <v>450</v>
      </c>
      <c r="D366" s="130">
        <f>D365</f>
        <v>0</v>
      </c>
      <c r="F366" s="27" t="s">
        <v>436</v>
      </c>
      <c r="G366" s="46" t="s">
        <v>580</v>
      </c>
      <c r="H366" s="8" t="s">
        <v>450</v>
      </c>
      <c r="I366" s="130">
        <f>I365</f>
        <v>0</v>
      </c>
      <c r="J366" s="130">
        <f>J365</f>
        <v>0</v>
      </c>
    </row>
    <row r="367" spans="1:10" ht="27" thickBot="1">
      <c r="A367" s="39" t="s">
        <v>1007</v>
      </c>
      <c r="B367" s="132" t="s">
        <v>581</v>
      </c>
      <c r="C367" s="8"/>
      <c r="D367" s="129">
        <f>D368</f>
        <v>0</v>
      </c>
      <c r="F367" s="39" t="s">
        <v>1007</v>
      </c>
      <c r="G367" s="132" t="s">
        <v>581</v>
      </c>
      <c r="H367" s="8"/>
      <c r="I367" s="129">
        <f>I368</f>
        <v>0</v>
      </c>
      <c r="J367" s="129">
        <f>J368</f>
        <v>0</v>
      </c>
    </row>
    <row r="368" spans="1:10" ht="27" thickBot="1">
      <c r="A368" s="251" t="s">
        <v>118</v>
      </c>
      <c r="B368" s="46" t="s">
        <v>582</v>
      </c>
      <c r="C368" s="8"/>
      <c r="D368" s="130">
        <f>D369</f>
        <v>0</v>
      </c>
      <c r="F368" s="251" t="s">
        <v>118</v>
      </c>
      <c r="G368" s="46" t="s">
        <v>582</v>
      </c>
      <c r="H368" s="8"/>
      <c r="I368" s="130">
        <f>I369</f>
        <v>0</v>
      </c>
      <c r="J368" s="130">
        <f>J369</f>
        <v>0</v>
      </c>
    </row>
    <row r="369" spans="1:10" ht="15" thickBot="1">
      <c r="A369" s="27" t="s">
        <v>436</v>
      </c>
      <c r="B369" s="46" t="s">
        <v>582</v>
      </c>
      <c r="C369" s="8" t="s">
        <v>450</v>
      </c>
      <c r="D369" s="130">
        <f>'пр.9,10'!G387</f>
        <v>0</v>
      </c>
      <c r="F369" s="27" t="s">
        <v>436</v>
      </c>
      <c r="G369" s="46" t="s">
        <v>582</v>
      </c>
      <c r="H369" s="8" t="s">
        <v>450</v>
      </c>
      <c r="I369" s="130">
        <v>0</v>
      </c>
      <c r="J369" s="130">
        <v>0</v>
      </c>
    </row>
    <row r="370" spans="1:10" ht="15" thickBot="1">
      <c r="A370" s="39" t="s">
        <v>1008</v>
      </c>
      <c r="B370" s="132" t="s">
        <v>584</v>
      </c>
      <c r="C370" s="8"/>
      <c r="D370" s="129">
        <f>D371</f>
        <v>0</v>
      </c>
      <c r="F370" s="39" t="s">
        <v>1008</v>
      </c>
      <c r="G370" s="132" t="s">
        <v>584</v>
      </c>
      <c r="H370" s="8"/>
      <c r="I370" s="129">
        <f>I371</f>
        <v>0</v>
      </c>
      <c r="J370" s="129">
        <f>J371</f>
        <v>0</v>
      </c>
    </row>
    <row r="371" spans="1:10" ht="27" thickBot="1">
      <c r="A371" s="251" t="s">
        <v>118</v>
      </c>
      <c r="B371" s="46" t="s">
        <v>583</v>
      </c>
      <c r="C371" s="8"/>
      <c r="D371" s="130">
        <f>D372</f>
        <v>0</v>
      </c>
      <c r="F371" s="251" t="s">
        <v>118</v>
      </c>
      <c r="G371" s="46" t="s">
        <v>583</v>
      </c>
      <c r="H371" s="8"/>
      <c r="I371" s="130">
        <f>I372</f>
        <v>0</v>
      </c>
      <c r="J371" s="130">
        <f>J372</f>
        <v>0</v>
      </c>
    </row>
    <row r="372" spans="1:10" ht="15" thickBot="1">
      <c r="A372" s="27" t="s">
        <v>436</v>
      </c>
      <c r="B372" s="46" t="s">
        <v>583</v>
      </c>
      <c r="C372" s="8" t="s">
        <v>450</v>
      </c>
      <c r="D372" s="130">
        <v>0</v>
      </c>
      <c r="F372" s="27" t="s">
        <v>436</v>
      </c>
      <c r="G372" s="46" t="s">
        <v>583</v>
      </c>
      <c r="H372" s="8" t="s">
        <v>450</v>
      </c>
      <c r="I372" s="130">
        <v>0</v>
      </c>
      <c r="J372" s="130">
        <v>0</v>
      </c>
    </row>
    <row r="373" spans="1:10" ht="29.4" customHeight="1" thickBot="1">
      <c r="A373" s="39" t="s">
        <v>1009</v>
      </c>
      <c r="B373" s="132" t="s">
        <v>585</v>
      </c>
      <c r="C373" s="9"/>
      <c r="D373" s="129">
        <f>D374</f>
        <v>0</v>
      </c>
      <c r="F373" s="39" t="s">
        <v>1009</v>
      </c>
      <c r="G373" s="132" t="s">
        <v>585</v>
      </c>
      <c r="H373" s="9"/>
      <c r="I373" s="129">
        <f>I374</f>
        <v>0</v>
      </c>
      <c r="J373" s="129">
        <f>J374</f>
        <v>0</v>
      </c>
    </row>
    <row r="374" spans="1:10" ht="27" thickBot="1">
      <c r="A374" s="251" t="s">
        <v>118</v>
      </c>
      <c r="B374" s="46" t="s">
        <v>586</v>
      </c>
      <c r="C374" s="8"/>
      <c r="D374" s="130">
        <f>D375</f>
        <v>0</v>
      </c>
      <c r="F374" s="251" t="s">
        <v>118</v>
      </c>
      <c r="G374" s="46" t="s">
        <v>586</v>
      </c>
      <c r="H374" s="8"/>
      <c r="I374" s="130">
        <f>I375</f>
        <v>0</v>
      </c>
      <c r="J374" s="130">
        <f>J375</f>
        <v>0</v>
      </c>
    </row>
    <row r="375" spans="1:10" ht="15" thickBot="1">
      <c r="A375" s="27" t="s">
        <v>436</v>
      </c>
      <c r="B375" s="30" t="s">
        <v>586</v>
      </c>
      <c r="C375" s="8" t="s">
        <v>450</v>
      </c>
      <c r="D375" s="130">
        <f>'пр.9,10'!G390</f>
        <v>0</v>
      </c>
      <c r="F375" s="27" t="s">
        <v>436</v>
      </c>
      <c r="G375" s="30" t="s">
        <v>586</v>
      </c>
      <c r="H375" s="8" t="s">
        <v>450</v>
      </c>
      <c r="I375" s="130">
        <v>0</v>
      </c>
      <c r="J375" s="130">
        <v>0</v>
      </c>
    </row>
    <row r="376" spans="1:10" s="435" customFormat="1" ht="27" thickBot="1">
      <c r="A376" s="448" t="s">
        <v>1021</v>
      </c>
      <c r="B376" s="444" t="s">
        <v>158</v>
      </c>
      <c r="C376" s="445"/>
      <c r="D376" s="446">
        <f>D378+D391</f>
        <v>3885</v>
      </c>
      <c r="E376" s="458"/>
      <c r="F376" s="448" t="s">
        <v>1021</v>
      </c>
      <c r="G376" s="444" t="s">
        <v>158</v>
      </c>
      <c r="H376" s="445"/>
      <c r="I376" s="446">
        <f>I378+I391</f>
        <v>3780</v>
      </c>
      <c r="J376" s="446">
        <f>J378+J391</f>
        <v>3780</v>
      </c>
    </row>
    <row r="377" spans="1:10" ht="27" thickBot="1">
      <c r="A377" s="214" t="s">
        <v>1062</v>
      </c>
      <c r="B377" s="212" t="s">
        <v>540</v>
      </c>
      <c r="C377" s="433"/>
      <c r="D377" s="440">
        <f>D378</f>
        <v>3885</v>
      </c>
      <c r="E377" s="441"/>
      <c r="F377" s="214" t="s">
        <v>1062</v>
      </c>
      <c r="G377" s="212" t="s">
        <v>540</v>
      </c>
      <c r="H377" s="433"/>
      <c r="I377" s="440">
        <f>I378</f>
        <v>3780</v>
      </c>
      <c r="J377" s="440">
        <f>J378</f>
        <v>3780</v>
      </c>
    </row>
    <row r="378" spans="1:10" ht="40.200000000000003" thickBot="1">
      <c r="A378" s="60" t="s">
        <v>1022</v>
      </c>
      <c r="B378" s="29" t="s">
        <v>587</v>
      </c>
      <c r="C378" s="8"/>
      <c r="D378" s="133">
        <f>D379+D381+D385+D389+D387</f>
        <v>3885</v>
      </c>
      <c r="F378" s="60" t="s">
        <v>1022</v>
      </c>
      <c r="G378" s="29" t="s">
        <v>587</v>
      </c>
      <c r="H378" s="8"/>
      <c r="I378" s="133">
        <f>I379+I381+I385+I389+I387</f>
        <v>3780</v>
      </c>
      <c r="J378" s="133">
        <f>J379+J381+J385+J389+J387</f>
        <v>3780</v>
      </c>
    </row>
    <row r="379" spans="1:10" ht="15" thickBot="1">
      <c r="A379" s="251" t="s">
        <v>447</v>
      </c>
      <c r="B379" s="30" t="s">
        <v>588</v>
      </c>
      <c r="C379" s="9"/>
      <c r="D379" s="45">
        <f>D380</f>
        <v>3800</v>
      </c>
      <c r="F379" s="251" t="s">
        <v>447</v>
      </c>
      <c r="G379" s="30" t="s">
        <v>588</v>
      </c>
      <c r="H379" s="9"/>
      <c r="I379" s="45">
        <f>I380</f>
        <v>3750</v>
      </c>
      <c r="J379" s="45">
        <f>J380</f>
        <v>3750</v>
      </c>
    </row>
    <row r="380" spans="1:10" ht="25.2" thickBot="1">
      <c r="A380" s="5" t="s">
        <v>435</v>
      </c>
      <c r="B380" s="30" t="s">
        <v>588</v>
      </c>
      <c r="C380" s="8" t="s">
        <v>341</v>
      </c>
      <c r="D380" s="45">
        <f>'пр.9,10'!G692</f>
        <v>3800</v>
      </c>
      <c r="F380" s="5" t="s">
        <v>435</v>
      </c>
      <c r="G380" s="30" t="s">
        <v>588</v>
      </c>
      <c r="H380" s="8" t="s">
        <v>341</v>
      </c>
      <c r="I380" s="45">
        <f>'пр.9,10'!N692</f>
        <v>3750</v>
      </c>
      <c r="J380" s="45">
        <f>'пр.9,10'!O692</f>
        <v>3750</v>
      </c>
    </row>
    <row r="381" spans="1:10" ht="15" thickBot="1">
      <c r="A381" s="251" t="s">
        <v>107</v>
      </c>
      <c r="B381" s="30" t="s">
        <v>589</v>
      </c>
      <c r="C381" s="8"/>
      <c r="D381" s="45">
        <f>D382+D383+D384</f>
        <v>85</v>
      </c>
      <c r="F381" s="251" t="s">
        <v>107</v>
      </c>
      <c r="G381" s="30" t="s">
        <v>589</v>
      </c>
      <c r="H381" s="8"/>
      <c r="I381" s="45">
        <f>I382+I383+I384</f>
        <v>30</v>
      </c>
      <c r="J381" s="45">
        <f>J382+J383+J384</f>
        <v>30</v>
      </c>
    </row>
    <row r="382" spans="1:10" ht="25.2" thickBot="1">
      <c r="A382" s="5" t="s">
        <v>435</v>
      </c>
      <c r="B382" s="30" t="s">
        <v>589</v>
      </c>
      <c r="C382" s="8" t="s">
        <v>341</v>
      </c>
      <c r="D382" s="45">
        <v>0</v>
      </c>
      <c r="F382" s="5" t="s">
        <v>435</v>
      </c>
      <c r="G382" s="30" t="s">
        <v>589</v>
      </c>
      <c r="H382" s="8" t="s">
        <v>341</v>
      </c>
      <c r="I382" s="45">
        <v>0</v>
      </c>
      <c r="J382" s="45">
        <v>0</v>
      </c>
    </row>
    <row r="383" spans="1:10" ht="15" thickBot="1">
      <c r="A383" s="27" t="s">
        <v>436</v>
      </c>
      <c r="B383" s="30" t="s">
        <v>589</v>
      </c>
      <c r="C383" s="8" t="s">
        <v>450</v>
      </c>
      <c r="D383" s="45">
        <f>'пр.9,10'!G695</f>
        <v>85</v>
      </c>
      <c r="F383" s="27" t="s">
        <v>436</v>
      </c>
      <c r="G383" s="30" t="s">
        <v>589</v>
      </c>
      <c r="H383" s="8" t="s">
        <v>450</v>
      </c>
      <c r="I383" s="45">
        <f>'пр.9,10'!N695</f>
        <v>30</v>
      </c>
      <c r="J383" s="45">
        <f>'пр.9,10'!O695</f>
        <v>30</v>
      </c>
    </row>
    <row r="384" spans="1:10" ht="15" thickBot="1">
      <c r="A384" s="268" t="s">
        <v>437</v>
      </c>
      <c r="B384" s="30" t="s">
        <v>589</v>
      </c>
      <c r="C384" s="8" t="s">
        <v>340</v>
      </c>
      <c r="D384" s="45">
        <f>'пр.9,10'!G696</f>
        <v>0</v>
      </c>
      <c r="F384" s="268" t="s">
        <v>437</v>
      </c>
      <c r="G384" s="30" t="s">
        <v>589</v>
      </c>
      <c r="H384" s="8" t="s">
        <v>340</v>
      </c>
      <c r="I384" s="45">
        <v>0</v>
      </c>
      <c r="J384" s="45">
        <v>0</v>
      </c>
    </row>
    <row r="385" spans="1:10" ht="15" thickBot="1">
      <c r="A385" s="251" t="s">
        <v>108</v>
      </c>
      <c r="B385" s="30" t="s">
        <v>590</v>
      </c>
      <c r="C385" s="8"/>
      <c r="D385" s="45">
        <f>D386</f>
        <v>0</v>
      </c>
      <c r="F385" s="251" t="s">
        <v>108</v>
      </c>
      <c r="G385" s="30" t="s">
        <v>590</v>
      </c>
      <c r="H385" s="8"/>
      <c r="I385" s="45">
        <f>I386</f>
        <v>0</v>
      </c>
      <c r="J385" s="45">
        <f>J386</f>
        <v>0</v>
      </c>
    </row>
    <row r="386" spans="1:10" ht="15" thickBot="1">
      <c r="A386" s="27" t="s">
        <v>436</v>
      </c>
      <c r="B386" s="30" t="s">
        <v>590</v>
      </c>
      <c r="C386" s="8" t="s">
        <v>450</v>
      </c>
      <c r="D386" s="45">
        <f>'пр.9,10'!G698</f>
        <v>0</v>
      </c>
      <c r="F386" s="27" t="s">
        <v>436</v>
      </c>
      <c r="G386" s="30" t="s">
        <v>590</v>
      </c>
      <c r="H386" s="8" t="s">
        <v>450</v>
      </c>
      <c r="I386" s="45">
        <v>0</v>
      </c>
      <c r="J386" s="45">
        <v>0</v>
      </c>
    </row>
    <row r="387" spans="1:10" ht="27" thickBot="1">
      <c r="A387" s="54" t="s">
        <v>985</v>
      </c>
      <c r="B387" s="30" t="s">
        <v>739</v>
      </c>
      <c r="C387" s="30"/>
      <c r="D387" s="45">
        <f>D388</f>
        <v>0</v>
      </c>
      <c r="F387" s="54" t="s">
        <v>985</v>
      </c>
      <c r="G387" s="30" t="s">
        <v>739</v>
      </c>
      <c r="H387" s="30"/>
      <c r="I387" s="45">
        <f>I388</f>
        <v>0</v>
      </c>
      <c r="J387" s="45">
        <f>J388</f>
        <v>0</v>
      </c>
    </row>
    <row r="388" spans="1:10" ht="15" thickBot="1">
      <c r="A388" s="27" t="s">
        <v>436</v>
      </c>
      <c r="B388" s="30" t="s">
        <v>739</v>
      </c>
      <c r="C388" s="30" t="s">
        <v>450</v>
      </c>
      <c r="D388" s="45">
        <f>'пр.9,10'!G700</f>
        <v>0</v>
      </c>
      <c r="F388" s="27" t="s">
        <v>436</v>
      </c>
      <c r="G388" s="30" t="s">
        <v>739</v>
      </c>
      <c r="H388" s="30" t="s">
        <v>450</v>
      </c>
      <c r="I388" s="45">
        <v>0</v>
      </c>
      <c r="J388" s="45">
        <v>0</v>
      </c>
    </row>
    <row r="389" spans="1:10" ht="15" thickBot="1">
      <c r="A389" s="251" t="s">
        <v>2</v>
      </c>
      <c r="B389" s="30" t="s">
        <v>591</v>
      </c>
      <c r="C389" s="8"/>
      <c r="D389" s="45">
        <f>D390</f>
        <v>0</v>
      </c>
      <c r="F389" s="251" t="s">
        <v>2</v>
      </c>
      <c r="G389" s="30" t="s">
        <v>591</v>
      </c>
      <c r="H389" s="8"/>
      <c r="I389" s="45">
        <f>I390</f>
        <v>0</v>
      </c>
      <c r="J389" s="45">
        <f>J390</f>
        <v>0</v>
      </c>
    </row>
    <row r="390" spans="1:10" ht="15" thickBot="1">
      <c r="A390" s="27" t="s">
        <v>436</v>
      </c>
      <c r="B390" s="30" t="s">
        <v>591</v>
      </c>
      <c r="C390" s="8" t="s">
        <v>450</v>
      </c>
      <c r="D390" s="45">
        <f>'пр.9,10'!G702</f>
        <v>0</v>
      </c>
      <c r="F390" s="27" t="s">
        <v>436</v>
      </c>
      <c r="G390" s="30" t="s">
        <v>591</v>
      </c>
      <c r="H390" s="8" t="s">
        <v>450</v>
      </c>
      <c r="I390" s="45">
        <v>0</v>
      </c>
      <c r="J390" s="45">
        <v>0</v>
      </c>
    </row>
    <row r="391" spans="1:10" ht="27" thickBot="1">
      <c r="A391" s="214" t="s">
        <v>1023</v>
      </c>
      <c r="B391" s="212" t="s">
        <v>541</v>
      </c>
      <c r="C391" s="220"/>
      <c r="D391" s="440">
        <f>D392+D396+D400</f>
        <v>0</v>
      </c>
      <c r="E391" s="441"/>
      <c r="F391" s="214" t="s">
        <v>1023</v>
      </c>
      <c r="G391" s="212" t="s">
        <v>541</v>
      </c>
      <c r="H391" s="220"/>
      <c r="I391" s="440">
        <f>I392+I396+I400</f>
        <v>0</v>
      </c>
      <c r="J391" s="440">
        <f>J392+J396+J400</f>
        <v>0</v>
      </c>
    </row>
    <row r="392" spans="1:10" ht="15" thickBot="1">
      <c r="A392" s="60" t="s">
        <v>537</v>
      </c>
      <c r="B392" s="132" t="s">
        <v>573</v>
      </c>
      <c r="C392" s="132"/>
      <c r="D392" s="133">
        <f>D393</f>
        <v>0</v>
      </c>
      <c r="F392" s="60" t="s">
        <v>537</v>
      </c>
      <c r="G392" s="132" t="s">
        <v>573</v>
      </c>
      <c r="H392" s="132"/>
      <c r="I392" s="133">
        <f>I393</f>
        <v>0</v>
      </c>
      <c r="J392" s="133">
        <f>J393</f>
        <v>0</v>
      </c>
    </row>
    <row r="393" spans="1:10" ht="15" thickBot="1">
      <c r="A393" s="83" t="s">
        <v>159</v>
      </c>
      <c r="B393" s="46" t="s">
        <v>574</v>
      </c>
      <c r="C393" s="46"/>
      <c r="D393" s="45">
        <f>D394+D395</f>
        <v>0</v>
      </c>
      <c r="F393" s="83" t="s">
        <v>159</v>
      </c>
      <c r="G393" s="46" t="s">
        <v>574</v>
      </c>
      <c r="H393" s="46"/>
      <c r="I393" s="45">
        <f>I394+I395</f>
        <v>0</v>
      </c>
      <c r="J393" s="45">
        <f>J394+J395</f>
        <v>0</v>
      </c>
    </row>
    <row r="394" spans="1:10" ht="15" thickBot="1">
      <c r="A394" s="44" t="s">
        <v>436</v>
      </c>
      <c r="B394" s="46" t="s">
        <v>574</v>
      </c>
      <c r="C394" s="46" t="s">
        <v>450</v>
      </c>
      <c r="D394" s="45">
        <f>'пр.9,10'!G708</f>
        <v>0</v>
      </c>
      <c r="F394" s="44" t="s">
        <v>436</v>
      </c>
      <c r="G394" s="46" t="s">
        <v>574</v>
      </c>
      <c r="H394" s="46" t="s">
        <v>450</v>
      </c>
      <c r="I394" s="45">
        <v>0</v>
      </c>
      <c r="J394" s="45">
        <v>0</v>
      </c>
    </row>
    <row r="395" spans="1:10" ht="15" thickBot="1">
      <c r="A395" s="268" t="s">
        <v>437</v>
      </c>
      <c r="B395" s="46" t="s">
        <v>574</v>
      </c>
      <c r="C395" s="46" t="s">
        <v>340</v>
      </c>
      <c r="D395" s="45">
        <f>'пр.9,10'!G709</f>
        <v>0</v>
      </c>
      <c r="F395" s="268" t="s">
        <v>437</v>
      </c>
      <c r="G395" s="46" t="s">
        <v>574</v>
      </c>
      <c r="H395" s="46" t="s">
        <v>340</v>
      </c>
      <c r="I395" s="45">
        <v>0</v>
      </c>
      <c r="J395" s="45">
        <v>0</v>
      </c>
    </row>
    <row r="396" spans="1:10" ht="15" thickBot="1">
      <c r="A396" s="60" t="s">
        <v>538</v>
      </c>
      <c r="B396" s="132" t="s">
        <v>575</v>
      </c>
      <c r="C396" s="132"/>
      <c r="D396" s="133">
        <f>D397</f>
        <v>0</v>
      </c>
      <c r="F396" s="60" t="s">
        <v>538</v>
      </c>
      <c r="G396" s="132" t="s">
        <v>575</v>
      </c>
      <c r="H396" s="132"/>
      <c r="I396" s="133">
        <f>I397</f>
        <v>0</v>
      </c>
      <c r="J396" s="133">
        <f>J397</f>
        <v>0</v>
      </c>
    </row>
    <row r="397" spans="1:10" ht="15" thickBot="1">
      <c r="A397" s="83" t="s">
        <v>159</v>
      </c>
      <c r="B397" s="46" t="s">
        <v>576</v>
      </c>
      <c r="C397" s="46"/>
      <c r="D397" s="45">
        <f>D398+D399</f>
        <v>0</v>
      </c>
      <c r="F397" s="83" t="s">
        <v>159</v>
      </c>
      <c r="G397" s="46" t="s">
        <v>576</v>
      </c>
      <c r="H397" s="46"/>
      <c r="I397" s="45">
        <f>I398+I399</f>
        <v>0</v>
      </c>
      <c r="J397" s="45">
        <f>J398+J399</f>
        <v>0</v>
      </c>
    </row>
    <row r="398" spans="1:10" ht="15" thickBot="1">
      <c r="A398" s="44" t="s">
        <v>436</v>
      </c>
      <c r="B398" s="46" t="s">
        <v>576</v>
      </c>
      <c r="C398" s="46" t="s">
        <v>450</v>
      </c>
      <c r="D398" s="45">
        <f>'пр.9,10'!G712</f>
        <v>0</v>
      </c>
      <c r="F398" s="44" t="s">
        <v>436</v>
      </c>
      <c r="G398" s="46" t="s">
        <v>576</v>
      </c>
      <c r="H398" s="46" t="s">
        <v>450</v>
      </c>
      <c r="I398" s="45">
        <v>0</v>
      </c>
      <c r="J398" s="45">
        <v>0</v>
      </c>
    </row>
    <row r="399" spans="1:10" ht="15" thickBot="1">
      <c r="A399" s="44" t="s">
        <v>625</v>
      </c>
      <c r="B399" s="46" t="s">
        <v>576</v>
      </c>
      <c r="C399" s="46" t="s">
        <v>626</v>
      </c>
      <c r="D399" s="45">
        <f>'пр.9,10'!G713</f>
        <v>0</v>
      </c>
      <c r="F399" s="44" t="s">
        <v>625</v>
      </c>
      <c r="G399" s="46" t="s">
        <v>576</v>
      </c>
      <c r="H399" s="46" t="s">
        <v>626</v>
      </c>
      <c r="I399" s="45">
        <v>0</v>
      </c>
      <c r="J399" s="45">
        <v>0</v>
      </c>
    </row>
    <row r="400" spans="1:10" ht="40.200000000000003" thickBot="1">
      <c r="A400" s="60" t="s">
        <v>539</v>
      </c>
      <c r="B400" s="132" t="s">
        <v>577</v>
      </c>
      <c r="C400" s="30"/>
      <c r="D400" s="133">
        <f>'пр.9,10'!G714</f>
        <v>0</v>
      </c>
      <c r="F400" s="60" t="s">
        <v>539</v>
      </c>
      <c r="G400" s="132" t="s">
        <v>577</v>
      </c>
      <c r="H400" s="30"/>
      <c r="I400" s="133">
        <f>I401</f>
        <v>0</v>
      </c>
      <c r="J400" s="133">
        <f>'пр.9,10'!M714</f>
        <v>0</v>
      </c>
    </row>
    <row r="401" spans="1:10" ht="15" thickBot="1">
      <c r="A401" s="83" t="s">
        <v>159</v>
      </c>
      <c r="B401" s="46" t="s">
        <v>578</v>
      </c>
      <c r="C401" s="30"/>
      <c r="D401" s="45">
        <f>'пр.9,10'!G715</f>
        <v>0</v>
      </c>
      <c r="F401" s="83" t="s">
        <v>159</v>
      </c>
      <c r="G401" s="46" t="s">
        <v>578</v>
      </c>
      <c r="H401" s="30"/>
      <c r="I401" s="45">
        <f>I402</f>
        <v>0</v>
      </c>
      <c r="J401" s="45">
        <f>'пр.9,10'!M715</f>
        <v>0</v>
      </c>
    </row>
    <row r="402" spans="1:10" ht="15" thickBot="1">
      <c r="A402" s="44" t="s">
        <v>436</v>
      </c>
      <c r="B402" s="46" t="s">
        <v>578</v>
      </c>
      <c r="C402" s="30" t="s">
        <v>450</v>
      </c>
      <c r="D402" s="45">
        <f>'пр.9,10'!G716</f>
        <v>0</v>
      </c>
      <c r="F402" s="44" t="s">
        <v>436</v>
      </c>
      <c r="G402" s="46" t="s">
        <v>578</v>
      </c>
      <c r="H402" s="30" t="s">
        <v>450</v>
      </c>
      <c r="I402" s="45">
        <v>0</v>
      </c>
      <c r="J402" s="45">
        <v>0</v>
      </c>
    </row>
    <row r="403" spans="1:10" ht="27" thickBot="1">
      <c r="A403" s="443" t="s">
        <v>1024</v>
      </c>
      <c r="B403" s="444" t="s">
        <v>199</v>
      </c>
      <c r="C403" s="445"/>
      <c r="D403" s="446">
        <f>D404+D420+D423</f>
        <v>29016.1</v>
      </c>
      <c r="E403" s="447"/>
      <c r="F403" s="443" t="s">
        <v>1024</v>
      </c>
      <c r="G403" s="444" t="s">
        <v>199</v>
      </c>
      <c r="H403" s="445"/>
      <c r="I403" s="446">
        <f>I404+I420+I423</f>
        <v>31776.799999999999</v>
      </c>
      <c r="J403" s="446">
        <f>J404+J420+J423</f>
        <v>30728.6</v>
      </c>
    </row>
    <row r="404" spans="1:10" ht="27" thickBot="1">
      <c r="A404" s="62" t="s">
        <v>1025</v>
      </c>
      <c r="B404" s="59" t="s">
        <v>200</v>
      </c>
      <c r="C404" s="55"/>
      <c r="D404" s="238">
        <f>D405+D407+D411+D416+D418+D414</f>
        <v>13605</v>
      </c>
      <c r="F404" s="62" t="s">
        <v>1025</v>
      </c>
      <c r="G404" s="59" t="s">
        <v>200</v>
      </c>
      <c r="H404" s="55"/>
      <c r="I404" s="238">
        <f>I405+I407+I411+I416+I418+I414</f>
        <v>12580</v>
      </c>
      <c r="J404" s="238">
        <f>J405+J407+J411+J416+J418+J414</f>
        <v>12580</v>
      </c>
    </row>
    <row r="405" spans="1:10" ht="15" thickBot="1">
      <c r="A405" s="251" t="s">
        <v>447</v>
      </c>
      <c r="B405" s="30" t="s">
        <v>201</v>
      </c>
      <c r="C405" s="9"/>
      <c r="D405" s="45">
        <f>D406</f>
        <v>11390</v>
      </c>
      <c r="F405" s="251" t="s">
        <v>447</v>
      </c>
      <c r="G405" s="30" t="s">
        <v>201</v>
      </c>
      <c r="H405" s="9"/>
      <c r="I405" s="45">
        <f>I406</f>
        <v>11390</v>
      </c>
      <c r="J405" s="45">
        <f>J406</f>
        <v>11390</v>
      </c>
    </row>
    <row r="406" spans="1:10" ht="25.2" thickBot="1">
      <c r="A406" s="5" t="s">
        <v>435</v>
      </c>
      <c r="B406" s="30" t="s">
        <v>201</v>
      </c>
      <c r="C406" s="8" t="s">
        <v>341</v>
      </c>
      <c r="D406" s="45">
        <f>'пр.9,10'!G509</f>
        <v>11390</v>
      </c>
      <c r="F406" s="5" t="s">
        <v>435</v>
      </c>
      <c r="G406" s="30" t="s">
        <v>201</v>
      </c>
      <c r="H406" s="8" t="s">
        <v>341</v>
      </c>
      <c r="I406" s="45">
        <f>'пр.9,10'!N509</f>
        <v>11390</v>
      </c>
      <c r="J406" s="45">
        <f>'пр.9,10'!O509</f>
        <v>11390</v>
      </c>
    </row>
    <row r="407" spans="1:10" ht="15" thickBot="1">
      <c r="A407" s="251" t="s">
        <v>107</v>
      </c>
      <c r="B407" s="30" t="s">
        <v>202</v>
      </c>
      <c r="C407" s="9"/>
      <c r="D407" s="45">
        <f>D408+D409+D410</f>
        <v>1215</v>
      </c>
      <c r="F407" s="251" t="s">
        <v>107</v>
      </c>
      <c r="G407" s="30" t="s">
        <v>202</v>
      </c>
      <c r="H407" s="9"/>
      <c r="I407" s="45">
        <f>I408+I409+I410</f>
        <v>190</v>
      </c>
      <c r="J407" s="45">
        <f>J408+J409+J410</f>
        <v>190</v>
      </c>
    </row>
    <row r="408" spans="1:10" ht="25.2" thickBot="1">
      <c r="A408" s="5" t="s">
        <v>435</v>
      </c>
      <c r="B408" s="30" t="s">
        <v>202</v>
      </c>
      <c r="C408" s="8" t="s">
        <v>341</v>
      </c>
      <c r="D408" s="45"/>
      <c r="F408" s="5" t="s">
        <v>435</v>
      </c>
      <c r="G408" s="30" t="s">
        <v>202</v>
      </c>
      <c r="H408" s="8" t="s">
        <v>341</v>
      </c>
      <c r="I408" s="45"/>
      <c r="J408" s="45"/>
    </row>
    <row r="409" spans="1:10" ht="15" thickBot="1">
      <c r="A409" s="27" t="s">
        <v>436</v>
      </c>
      <c r="B409" s="30" t="s">
        <v>202</v>
      </c>
      <c r="C409" s="8" t="s">
        <v>450</v>
      </c>
      <c r="D409" s="45">
        <f>'пр.9,10'!G512</f>
        <v>1215</v>
      </c>
      <c r="F409" s="27" t="s">
        <v>436</v>
      </c>
      <c r="G409" s="30" t="s">
        <v>202</v>
      </c>
      <c r="H409" s="8" t="s">
        <v>450</v>
      </c>
      <c r="I409" s="45">
        <f>'пр.9,10'!N512</f>
        <v>190</v>
      </c>
      <c r="J409" s="45">
        <f>'пр.9,10'!O512</f>
        <v>190</v>
      </c>
    </row>
    <row r="410" spans="1:10" ht="15" thickBot="1">
      <c r="A410" s="268" t="s">
        <v>437</v>
      </c>
      <c r="B410" s="30" t="s">
        <v>202</v>
      </c>
      <c r="C410" s="8" t="s">
        <v>340</v>
      </c>
      <c r="D410" s="45">
        <f>'пр.9,10'!G513</f>
        <v>0</v>
      </c>
      <c r="F410" s="268" t="s">
        <v>437</v>
      </c>
      <c r="G410" s="30" t="s">
        <v>202</v>
      </c>
      <c r="H410" s="8" t="s">
        <v>340</v>
      </c>
      <c r="I410" s="45">
        <v>0</v>
      </c>
      <c r="J410" s="45">
        <v>0</v>
      </c>
    </row>
    <row r="411" spans="1:10" ht="15" thickBot="1">
      <c r="A411" s="251" t="s">
        <v>108</v>
      </c>
      <c r="B411" s="30" t="s">
        <v>203</v>
      </c>
      <c r="C411" s="8"/>
      <c r="D411" s="45">
        <f>D413+D412</f>
        <v>0</v>
      </c>
      <c r="F411" s="251" t="s">
        <v>108</v>
      </c>
      <c r="G411" s="30" t="s">
        <v>203</v>
      </c>
      <c r="H411" s="8"/>
      <c r="I411" s="45">
        <f>I413+I412</f>
        <v>0</v>
      </c>
      <c r="J411" s="45">
        <f>J413+J412</f>
        <v>0</v>
      </c>
    </row>
    <row r="412" spans="1:10" ht="25.2" thickBot="1">
      <c r="A412" s="5" t="s">
        <v>435</v>
      </c>
      <c r="B412" s="30" t="s">
        <v>203</v>
      </c>
      <c r="C412" s="8" t="s">
        <v>341</v>
      </c>
      <c r="D412" s="45">
        <f>'пр.9,10'!G515</f>
        <v>0</v>
      </c>
      <c r="F412" s="5" t="s">
        <v>435</v>
      </c>
      <c r="G412" s="30" t="s">
        <v>203</v>
      </c>
      <c r="H412" s="8" t="s">
        <v>341</v>
      </c>
      <c r="I412" s="45">
        <v>0</v>
      </c>
      <c r="J412" s="45">
        <v>0</v>
      </c>
    </row>
    <row r="413" spans="1:10" ht="15" thickBot="1">
      <c r="A413" s="27" t="s">
        <v>436</v>
      </c>
      <c r="B413" s="30" t="s">
        <v>203</v>
      </c>
      <c r="C413" s="8" t="s">
        <v>450</v>
      </c>
      <c r="D413" s="45">
        <f>'пр.9,10'!G516</f>
        <v>0</v>
      </c>
      <c r="F413" s="27" t="s">
        <v>436</v>
      </c>
      <c r="G413" s="30" t="s">
        <v>203</v>
      </c>
      <c r="H413" s="8" t="s">
        <v>450</v>
      </c>
      <c r="I413" s="45">
        <v>0</v>
      </c>
      <c r="J413" s="45">
        <v>0</v>
      </c>
    </row>
    <row r="414" spans="1:10" ht="27" thickBot="1">
      <c r="A414" s="54" t="s">
        <v>985</v>
      </c>
      <c r="B414" s="30" t="s">
        <v>734</v>
      </c>
      <c r="C414" s="30"/>
      <c r="D414" s="45">
        <f>D415</f>
        <v>0</v>
      </c>
      <c r="F414" s="54" t="s">
        <v>985</v>
      </c>
      <c r="G414" s="30" t="s">
        <v>734</v>
      </c>
      <c r="H414" s="30"/>
      <c r="I414" s="45">
        <f>I415</f>
        <v>0</v>
      </c>
      <c r="J414" s="45">
        <f>J415</f>
        <v>0</v>
      </c>
    </row>
    <row r="415" spans="1:10" ht="15" thickBot="1">
      <c r="A415" s="27" t="s">
        <v>436</v>
      </c>
      <c r="B415" s="30" t="s">
        <v>734</v>
      </c>
      <c r="C415" s="30" t="s">
        <v>450</v>
      </c>
      <c r="D415" s="45">
        <f>'пр.9,10'!G518</f>
        <v>0</v>
      </c>
      <c r="F415" s="27" t="s">
        <v>436</v>
      </c>
      <c r="G415" s="30" t="s">
        <v>734</v>
      </c>
      <c r="H415" s="30" t="s">
        <v>450</v>
      </c>
      <c r="I415" s="45">
        <v>0</v>
      </c>
      <c r="J415" s="45">
        <v>0</v>
      </c>
    </row>
    <row r="416" spans="1:10" ht="15" thickBot="1">
      <c r="A416" s="251" t="s">
        <v>2</v>
      </c>
      <c r="B416" s="30" t="s">
        <v>204</v>
      </c>
      <c r="C416" s="8"/>
      <c r="D416" s="45">
        <f>D417</f>
        <v>0</v>
      </c>
      <c r="F416" s="251" t="s">
        <v>2</v>
      </c>
      <c r="G416" s="30" t="s">
        <v>204</v>
      </c>
      <c r="H416" s="8"/>
      <c r="I416" s="45">
        <f>I417</f>
        <v>0</v>
      </c>
      <c r="J416" s="45">
        <f>J417</f>
        <v>0</v>
      </c>
    </row>
    <row r="417" spans="1:10" ht="15" thickBot="1">
      <c r="A417" s="27" t="s">
        <v>436</v>
      </c>
      <c r="B417" s="30" t="s">
        <v>204</v>
      </c>
      <c r="C417" s="8" t="s">
        <v>450</v>
      </c>
      <c r="D417" s="45">
        <f>'пр.9,10'!G520</f>
        <v>0</v>
      </c>
      <c r="F417" s="27" t="s">
        <v>436</v>
      </c>
      <c r="G417" s="30" t="s">
        <v>204</v>
      </c>
      <c r="H417" s="8" t="s">
        <v>450</v>
      </c>
      <c r="I417" s="45">
        <v>0</v>
      </c>
      <c r="J417" s="45">
        <v>0</v>
      </c>
    </row>
    <row r="418" spans="1:10" ht="60.6" thickBot="1">
      <c r="A418" s="27" t="s">
        <v>654</v>
      </c>
      <c r="B418" s="30" t="s">
        <v>658</v>
      </c>
      <c r="C418" s="30"/>
      <c r="D418" s="45">
        <f>D419</f>
        <v>1000</v>
      </c>
      <c r="F418" s="27" t="s">
        <v>654</v>
      </c>
      <c r="G418" s="30" t="s">
        <v>658</v>
      </c>
      <c r="H418" s="30"/>
      <c r="I418" s="45">
        <f>I419</f>
        <v>1000</v>
      </c>
      <c r="J418" s="45">
        <f>J419</f>
        <v>1000</v>
      </c>
    </row>
    <row r="419" spans="1:10" ht="24.6" thickBot="1">
      <c r="A419" s="27" t="s">
        <v>435</v>
      </c>
      <c r="B419" s="30" t="s">
        <v>658</v>
      </c>
      <c r="C419" s="30" t="s">
        <v>341</v>
      </c>
      <c r="D419" s="45">
        <f>'пр.9,10'!G522</f>
        <v>1000</v>
      </c>
      <c r="F419" s="27" t="s">
        <v>435</v>
      </c>
      <c r="G419" s="30" t="s">
        <v>658</v>
      </c>
      <c r="H419" s="30" t="s">
        <v>341</v>
      </c>
      <c r="I419" s="45">
        <f>'пр.9,10'!N522</f>
        <v>1000</v>
      </c>
      <c r="J419" s="45">
        <f>'пр.9,10'!O522</f>
        <v>1000</v>
      </c>
    </row>
    <row r="420" spans="1:10" ht="27" thickBot="1">
      <c r="A420" s="56" t="s">
        <v>182</v>
      </c>
      <c r="B420" s="29" t="s">
        <v>205</v>
      </c>
      <c r="C420" s="8"/>
      <c r="D420" s="133">
        <f>D422</f>
        <v>10</v>
      </c>
      <c r="F420" s="56" t="s">
        <v>182</v>
      </c>
      <c r="G420" s="29" t="s">
        <v>205</v>
      </c>
      <c r="H420" s="8"/>
      <c r="I420" s="133">
        <f>I422</f>
        <v>10</v>
      </c>
      <c r="J420" s="133">
        <f>J422</f>
        <v>10</v>
      </c>
    </row>
    <row r="421" spans="1:10" ht="27" thickBot="1">
      <c r="A421" s="31" t="s">
        <v>311</v>
      </c>
      <c r="B421" s="30" t="s">
        <v>206</v>
      </c>
      <c r="C421" s="8"/>
      <c r="D421" s="45">
        <f>D422</f>
        <v>10</v>
      </c>
      <c r="F421" s="31" t="s">
        <v>311</v>
      </c>
      <c r="G421" s="30" t="s">
        <v>206</v>
      </c>
      <c r="H421" s="8"/>
      <c r="I421" s="45">
        <f>I422</f>
        <v>10</v>
      </c>
      <c r="J421" s="45">
        <f>J422</f>
        <v>10</v>
      </c>
    </row>
    <row r="422" spans="1:10" ht="15" thickBot="1">
      <c r="A422" s="27" t="s">
        <v>293</v>
      </c>
      <c r="B422" s="30" t="s">
        <v>206</v>
      </c>
      <c r="C422" s="8" t="s">
        <v>294</v>
      </c>
      <c r="D422" s="45">
        <f>'пр.9,10'!G531</f>
        <v>10</v>
      </c>
      <c r="F422" s="27" t="s">
        <v>293</v>
      </c>
      <c r="G422" s="30" t="s">
        <v>206</v>
      </c>
      <c r="H422" s="8" t="s">
        <v>294</v>
      </c>
      <c r="I422" s="45">
        <f>'пр.9,10'!N531</f>
        <v>10</v>
      </c>
      <c r="J422" s="45">
        <f>'пр.9,10'!O531</f>
        <v>10</v>
      </c>
    </row>
    <row r="423" spans="1:10" ht="27" thickBot="1">
      <c r="A423" s="56" t="s">
        <v>183</v>
      </c>
      <c r="B423" s="29" t="s">
        <v>207</v>
      </c>
      <c r="C423" s="8"/>
      <c r="D423" s="133">
        <f>D424+D426</f>
        <v>15401.1</v>
      </c>
      <c r="F423" s="56" t="s">
        <v>183</v>
      </c>
      <c r="G423" s="29" t="s">
        <v>207</v>
      </c>
      <c r="H423" s="8"/>
      <c r="I423" s="133">
        <f>I424+I426</f>
        <v>19186.8</v>
      </c>
      <c r="J423" s="133">
        <f>J424+J426</f>
        <v>18138.599999999999</v>
      </c>
    </row>
    <row r="424" spans="1:10" ht="27" thickBot="1">
      <c r="A424" s="417" t="s">
        <v>1064</v>
      </c>
      <c r="B424" s="30" t="s">
        <v>381</v>
      </c>
      <c r="C424" s="275"/>
      <c r="D424" s="45">
        <f>D425</f>
        <v>1341.2</v>
      </c>
      <c r="F424" s="417" t="s">
        <v>1064</v>
      </c>
      <c r="G424" s="30" t="s">
        <v>381</v>
      </c>
      <c r="H424" s="275"/>
      <c r="I424" s="45">
        <f>I425</f>
        <v>5530.2</v>
      </c>
      <c r="J424" s="45">
        <f>J425</f>
        <v>4184</v>
      </c>
    </row>
    <row r="425" spans="1:10" ht="15" thickBot="1">
      <c r="A425" s="417" t="s">
        <v>1063</v>
      </c>
      <c r="B425" s="30" t="s">
        <v>381</v>
      </c>
      <c r="C425" s="275" t="s">
        <v>295</v>
      </c>
      <c r="D425" s="45">
        <f>'пр.9,10'!G536</f>
        <v>1341.2</v>
      </c>
      <c r="F425" s="417" t="s">
        <v>1063</v>
      </c>
      <c r="G425" s="30" t="s">
        <v>381</v>
      </c>
      <c r="H425" s="275" t="s">
        <v>295</v>
      </c>
      <c r="I425" s="45">
        <f>'пр.9,10'!N536</f>
        <v>5530.2</v>
      </c>
      <c r="J425" s="45">
        <f>'пр.9,10'!O536</f>
        <v>4184</v>
      </c>
    </row>
    <row r="426" spans="1:10" ht="15" thickBot="1">
      <c r="A426" s="425" t="s">
        <v>1063</v>
      </c>
      <c r="B426" s="275" t="s">
        <v>208</v>
      </c>
      <c r="C426" s="281"/>
      <c r="D426" s="45">
        <f>D427</f>
        <v>14059.9</v>
      </c>
      <c r="F426" s="425" t="s">
        <v>1063</v>
      </c>
      <c r="G426" s="275" t="s">
        <v>208</v>
      </c>
      <c r="H426" s="281"/>
      <c r="I426" s="45">
        <f>I427</f>
        <v>13656.6</v>
      </c>
      <c r="J426" s="45">
        <f>J427</f>
        <v>13954.6</v>
      </c>
    </row>
    <row r="427" spans="1:10" ht="15" thickBot="1">
      <c r="A427" s="280" t="s">
        <v>1063</v>
      </c>
      <c r="B427" s="275" t="s">
        <v>208</v>
      </c>
      <c r="C427" s="281" t="s">
        <v>295</v>
      </c>
      <c r="D427" s="45">
        <f>'пр.9,10'!G537</f>
        <v>14059.9</v>
      </c>
      <c r="F427" s="280" t="s">
        <v>1063</v>
      </c>
      <c r="G427" s="275" t="s">
        <v>208</v>
      </c>
      <c r="H427" s="281" t="s">
        <v>295</v>
      </c>
      <c r="I427" s="45">
        <f>'пр.9,10'!N538</f>
        <v>13656.6</v>
      </c>
      <c r="J427" s="45">
        <f>'пр.9,10'!O538</f>
        <v>13954.6</v>
      </c>
    </row>
    <row r="428" spans="1:10" ht="27" thickBot="1">
      <c r="A428" s="448" t="s">
        <v>1026</v>
      </c>
      <c r="B428" s="444" t="s">
        <v>209</v>
      </c>
      <c r="C428" s="445"/>
      <c r="D428" s="446">
        <f>D429+D449+D458+D467+D471</f>
        <v>47646.2</v>
      </c>
      <c r="E428" s="447"/>
      <c r="F428" s="448" t="s">
        <v>1026</v>
      </c>
      <c r="G428" s="444" t="s">
        <v>209</v>
      </c>
      <c r="H428" s="445"/>
      <c r="I428" s="446">
        <f>I429+I449+I458+I467+I471</f>
        <v>46528.2</v>
      </c>
      <c r="J428" s="446">
        <f>J429+J449+J458+J467+J471</f>
        <v>46529.1</v>
      </c>
    </row>
    <row r="429" spans="1:10" ht="27" thickBot="1">
      <c r="A429" s="49" t="s">
        <v>1027</v>
      </c>
      <c r="B429" s="59" t="s">
        <v>210</v>
      </c>
      <c r="C429" s="50"/>
      <c r="D429" s="238">
        <f>D430</f>
        <v>47046.2</v>
      </c>
      <c r="F429" s="49" t="s">
        <v>1027</v>
      </c>
      <c r="G429" s="59" t="s">
        <v>210</v>
      </c>
      <c r="H429" s="50"/>
      <c r="I429" s="238">
        <f>I430</f>
        <v>46528.2</v>
      </c>
      <c r="J429" s="238">
        <f>J430</f>
        <v>46529.1</v>
      </c>
    </row>
    <row r="430" spans="1:10" ht="15" thickBot="1">
      <c r="A430" s="56" t="s">
        <v>1028</v>
      </c>
      <c r="B430" s="29" t="s">
        <v>211</v>
      </c>
      <c r="C430" s="9"/>
      <c r="D430" s="133">
        <f>D431+D433+D436+D439+D443+D445+D447+D441</f>
        <v>47046.2</v>
      </c>
      <c r="F430" s="56" t="s">
        <v>1028</v>
      </c>
      <c r="G430" s="29" t="s">
        <v>211</v>
      </c>
      <c r="H430" s="9"/>
      <c r="I430" s="133">
        <f>I431+I433+I436+I439+I443+I445+I447+I441</f>
        <v>46528.2</v>
      </c>
      <c r="J430" s="133">
        <f>J431+J433+J436+J439+J443+J445+J447+J441</f>
        <v>46529.1</v>
      </c>
    </row>
    <row r="431" spans="1:10" ht="15" thickBot="1">
      <c r="A431" s="53" t="s">
        <v>448</v>
      </c>
      <c r="B431" s="30" t="s">
        <v>212</v>
      </c>
      <c r="C431" s="8"/>
      <c r="D431" s="45">
        <f>D432</f>
        <v>31300</v>
      </c>
      <c r="F431" s="53" t="s">
        <v>448</v>
      </c>
      <c r="G431" s="30" t="s">
        <v>212</v>
      </c>
      <c r="H431" s="8"/>
      <c r="I431" s="45">
        <f>I432</f>
        <v>31300</v>
      </c>
      <c r="J431" s="45">
        <f>J432</f>
        <v>31300</v>
      </c>
    </row>
    <row r="432" spans="1:10" ht="25.2" thickBot="1">
      <c r="A432" s="5" t="s">
        <v>435</v>
      </c>
      <c r="B432" s="30" t="s">
        <v>212</v>
      </c>
      <c r="C432" s="8" t="s">
        <v>341</v>
      </c>
      <c r="D432" s="45">
        <f>'пр.9,10'!G546</f>
        <v>31300</v>
      </c>
      <c r="F432" s="5" t="s">
        <v>435</v>
      </c>
      <c r="G432" s="30" t="s">
        <v>212</v>
      </c>
      <c r="H432" s="8" t="s">
        <v>341</v>
      </c>
      <c r="I432" s="45">
        <f>'пр.9,10'!N546</f>
        <v>31300</v>
      </c>
      <c r="J432" s="45">
        <f>'пр.9,10'!O546</f>
        <v>31300</v>
      </c>
    </row>
    <row r="433" spans="1:10" ht="15" thickBot="1">
      <c r="A433" s="251" t="s">
        <v>449</v>
      </c>
      <c r="B433" s="30" t="s">
        <v>213</v>
      </c>
      <c r="C433" s="8"/>
      <c r="D433" s="45">
        <f>D434+D435</f>
        <v>530</v>
      </c>
      <c r="F433" s="251" t="s">
        <v>449</v>
      </c>
      <c r="G433" s="30" t="s">
        <v>213</v>
      </c>
      <c r="H433" s="8"/>
      <c r="I433" s="45">
        <f>I434+I435</f>
        <v>200</v>
      </c>
      <c r="J433" s="45">
        <f>J434+J435</f>
        <v>200</v>
      </c>
    </row>
    <row r="434" spans="1:10" ht="15" thickBot="1">
      <c r="A434" s="27" t="s">
        <v>436</v>
      </c>
      <c r="B434" s="30" t="s">
        <v>213</v>
      </c>
      <c r="C434" s="8" t="s">
        <v>450</v>
      </c>
      <c r="D434" s="45">
        <f>'пр.9,10'!G548</f>
        <v>530</v>
      </c>
      <c r="F434" s="27" t="s">
        <v>436</v>
      </c>
      <c r="G434" s="30" t="s">
        <v>213</v>
      </c>
      <c r="H434" s="8" t="s">
        <v>450</v>
      </c>
      <c r="I434" s="45">
        <f>'пр.9,10'!N548</f>
        <v>200</v>
      </c>
      <c r="J434" s="45">
        <f>'пр.9,10'!O548</f>
        <v>200</v>
      </c>
    </row>
    <row r="435" spans="1:10" ht="15" thickBot="1">
      <c r="A435" s="268" t="s">
        <v>437</v>
      </c>
      <c r="B435" s="30" t="s">
        <v>213</v>
      </c>
      <c r="C435" s="8" t="s">
        <v>340</v>
      </c>
      <c r="D435" s="45">
        <f>'пр.9,10'!G549</f>
        <v>0</v>
      </c>
      <c r="F435" s="268" t="s">
        <v>437</v>
      </c>
      <c r="G435" s="30" t="s">
        <v>213</v>
      </c>
      <c r="H435" s="8" t="s">
        <v>340</v>
      </c>
      <c r="I435" s="45">
        <v>0</v>
      </c>
      <c r="J435" s="45">
        <v>0</v>
      </c>
    </row>
    <row r="436" spans="1:10" ht="27" thickBot="1">
      <c r="A436" s="251" t="s">
        <v>0</v>
      </c>
      <c r="B436" s="30" t="s">
        <v>214</v>
      </c>
      <c r="C436" s="8"/>
      <c r="D436" s="45">
        <f>D437+D438</f>
        <v>0</v>
      </c>
      <c r="F436" s="251" t="s">
        <v>0</v>
      </c>
      <c r="G436" s="30" t="s">
        <v>214</v>
      </c>
      <c r="H436" s="8"/>
      <c r="I436" s="45">
        <f>I437+I438</f>
        <v>0</v>
      </c>
      <c r="J436" s="45">
        <f>J437+J438</f>
        <v>0</v>
      </c>
    </row>
    <row r="437" spans="1:10" ht="25.2" thickBot="1">
      <c r="A437" s="5" t="s">
        <v>435</v>
      </c>
      <c r="B437" s="30" t="s">
        <v>214</v>
      </c>
      <c r="C437" s="8" t="s">
        <v>341</v>
      </c>
      <c r="D437" s="45">
        <f>'пр.9,10'!G551</f>
        <v>0</v>
      </c>
      <c r="F437" s="5" t="s">
        <v>435</v>
      </c>
      <c r="G437" s="30" t="s">
        <v>214</v>
      </c>
      <c r="H437" s="8" t="s">
        <v>341</v>
      </c>
      <c r="I437" s="45">
        <v>0</v>
      </c>
      <c r="J437" s="45">
        <v>0</v>
      </c>
    </row>
    <row r="438" spans="1:10" ht="15" thickBot="1">
      <c r="A438" s="27" t="s">
        <v>436</v>
      </c>
      <c r="B438" s="30" t="s">
        <v>214</v>
      </c>
      <c r="C438" s="8" t="s">
        <v>450</v>
      </c>
      <c r="D438" s="45">
        <f>'пр.9,10'!G552</f>
        <v>0</v>
      </c>
      <c r="F438" s="27" t="s">
        <v>436</v>
      </c>
      <c r="G438" s="30" t="s">
        <v>214</v>
      </c>
      <c r="H438" s="8" t="s">
        <v>450</v>
      </c>
      <c r="I438" s="45">
        <v>0</v>
      </c>
      <c r="J438" s="45">
        <v>0</v>
      </c>
    </row>
    <row r="439" spans="1:10" ht="15" thickBot="1">
      <c r="A439" s="54" t="s">
        <v>2</v>
      </c>
      <c r="B439" s="30" t="s">
        <v>215</v>
      </c>
      <c r="C439" s="8"/>
      <c r="D439" s="45">
        <f>D440</f>
        <v>400</v>
      </c>
      <c r="F439" s="54" t="s">
        <v>2</v>
      </c>
      <c r="G439" s="30" t="s">
        <v>215</v>
      </c>
      <c r="H439" s="8"/>
      <c r="I439" s="45">
        <f>I440</f>
        <v>0</v>
      </c>
      <c r="J439" s="45">
        <f>J440</f>
        <v>0</v>
      </c>
    </row>
    <row r="440" spans="1:10" ht="15" thickBot="1">
      <c r="A440" s="27" t="s">
        <v>436</v>
      </c>
      <c r="B440" s="30" t="s">
        <v>215</v>
      </c>
      <c r="C440" s="8" t="s">
        <v>450</v>
      </c>
      <c r="D440" s="45">
        <f>'пр.9,10'!G554</f>
        <v>400</v>
      </c>
      <c r="F440" s="27" t="s">
        <v>436</v>
      </c>
      <c r="G440" s="30" t="s">
        <v>215</v>
      </c>
      <c r="H440" s="8" t="s">
        <v>450</v>
      </c>
      <c r="I440" s="45">
        <v>0</v>
      </c>
      <c r="J440" s="45">
        <v>0</v>
      </c>
    </row>
    <row r="441" spans="1:10" ht="27" thickBot="1">
      <c r="A441" s="54" t="s">
        <v>957</v>
      </c>
      <c r="B441" s="30" t="s">
        <v>735</v>
      </c>
      <c r="C441" s="30"/>
      <c r="D441" s="45">
        <f>D442</f>
        <v>0</v>
      </c>
      <c r="F441" s="54" t="s">
        <v>957</v>
      </c>
      <c r="G441" s="30" t="s">
        <v>735</v>
      </c>
      <c r="H441" s="30"/>
      <c r="I441" s="45">
        <f>I442</f>
        <v>0</v>
      </c>
      <c r="J441" s="45">
        <f>J442</f>
        <v>0</v>
      </c>
    </row>
    <row r="442" spans="1:10" ht="15" thickBot="1">
      <c r="A442" s="27" t="s">
        <v>436</v>
      </c>
      <c r="B442" s="30" t="s">
        <v>735</v>
      </c>
      <c r="C442" s="30" t="s">
        <v>450</v>
      </c>
      <c r="D442" s="45">
        <f>'пр.9,10'!G556</f>
        <v>0</v>
      </c>
      <c r="F442" s="27" t="s">
        <v>436</v>
      </c>
      <c r="G442" s="30" t="s">
        <v>735</v>
      </c>
      <c r="H442" s="30" t="s">
        <v>450</v>
      </c>
      <c r="I442" s="45">
        <v>0</v>
      </c>
      <c r="J442" s="45">
        <v>0</v>
      </c>
    </row>
    <row r="443" spans="1:10" ht="53.4" thickBot="1">
      <c r="A443" s="251" t="s">
        <v>3</v>
      </c>
      <c r="B443" s="30" t="s">
        <v>216</v>
      </c>
      <c r="C443" s="8"/>
      <c r="D443" s="45">
        <f>D444</f>
        <v>4816.2</v>
      </c>
      <c r="F443" s="251" t="s">
        <v>3</v>
      </c>
      <c r="G443" s="30" t="s">
        <v>216</v>
      </c>
      <c r="H443" s="8"/>
      <c r="I443" s="45">
        <f>I444</f>
        <v>5028.2</v>
      </c>
      <c r="J443" s="45">
        <f>J444</f>
        <v>5029.1000000000004</v>
      </c>
    </row>
    <row r="444" spans="1:10" ht="15" thickBot="1">
      <c r="A444" s="27" t="s">
        <v>436</v>
      </c>
      <c r="B444" s="30" t="s">
        <v>216</v>
      </c>
      <c r="C444" s="8" t="s">
        <v>450</v>
      </c>
      <c r="D444" s="45">
        <f>'пр.9,10'!G315+'пр.9,10'!G317</f>
        <v>4816.2</v>
      </c>
      <c r="F444" s="27" t="s">
        <v>436</v>
      </c>
      <c r="G444" s="30" t="s">
        <v>216</v>
      </c>
      <c r="H444" s="8" t="s">
        <v>450</v>
      </c>
      <c r="I444" s="45">
        <f>'пр.9,10'!N313</f>
        <v>5028.2</v>
      </c>
      <c r="J444" s="45">
        <f>'пр.9,10'!O313</f>
        <v>5029.1000000000004</v>
      </c>
    </row>
    <row r="445" spans="1:10" ht="25.2" thickBot="1">
      <c r="A445" s="48" t="s">
        <v>451</v>
      </c>
      <c r="B445" s="8" t="s">
        <v>622</v>
      </c>
      <c r="C445" s="8"/>
      <c r="D445" s="130">
        <f>D446</f>
        <v>0</v>
      </c>
      <c r="F445" s="48" t="s">
        <v>451</v>
      </c>
      <c r="G445" s="8" t="s">
        <v>622</v>
      </c>
      <c r="H445" s="8"/>
      <c r="I445" s="130">
        <f>I446</f>
        <v>0</v>
      </c>
      <c r="J445" s="130">
        <f>J446</f>
        <v>0</v>
      </c>
    </row>
    <row r="446" spans="1:10" ht="25.2" thickBot="1">
      <c r="A446" s="5" t="s">
        <v>435</v>
      </c>
      <c r="B446" s="8" t="s">
        <v>622</v>
      </c>
      <c r="C446" s="8" t="s">
        <v>341</v>
      </c>
      <c r="D446" s="130">
        <f>'пр.9,10'!G558</f>
        <v>0</v>
      </c>
      <c r="F446" s="5" t="s">
        <v>435</v>
      </c>
      <c r="G446" s="8" t="s">
        <v>622</v>
      </c>
      <c r="H446" s="8" t="s">
        <v>341</v>
      </c>
      <c r="I446" s="130">
        <v>0</v>
      </c>
      <c r="J446" s="130">
        <v>0</v>
      </c>
    </row>
    <row r="447" spans="1:10" ht="60.6" thickBot="1">
      <c r="A447" s="27" t="s">
        <v>654</v>
      </c>
      <c r="B447" s="8" t="s">
        <v>653</v>
      </c>
      <c r="C447" s="8"/>
      <c r="D447" s="45">
        <f>D448</f>
        <v>10000</v>
      </c>
      <c r="F447" s="27" t="s">
        <v>654</v>
      </c>
      <c r="G447" s="8" t="s">
        <v>653</v>
      </c>
      <c r="H447" s="8"/>
      <c r="I447" s="45">
        <f>I448</f>
        <v>10000</v>
      </c>
      <c r="J447" s="45">
        <f>J448</f>
        <v>10000</v>
      </c>
    </row>
    <row r="448" spans="1:10" ht="25.2" thickBot="1">
      <c r="A448" s="5" t="s">
        <v>435</v>
      </c>
      <c r="B448" s="8" t="s">
        <v>653</v>
      </c>
      <c r="C448" s="8" t="s">
        <v>341</v>
      </c>
      <c r="D448" s="45">
        <f>'пр.9,10'!G560</f>
        <v>10000</v>
      </c>
      <c r="F448" s="5" t="s">
        <v>435</v>
      </c>
      <c r="G448" s="8" t="s">
        <v>653</v>
      </c>
      <c r="H448" s="8" t="s">
        <v>341</v>
      </c>
      <c r="I448" s="45">
        <f>'пр.9,10'!N560</f>
        <v>10000</v>
      </c>
      <c r="J448" s="45">
        <f>'пр.9,10'!O560</f>
        <v>10000</v>
      </c>
    </row>
    <row r="449" spans="1:10" ht="27" thickBot="1">
      <c r="A449" s="49" t="s">
        <v>1029</v>
      </c>
      <c r="B449" s="59" t="s">
        <v>217</v>
      </c>
      <c r="C449" s="55"/>
      <c r="D449" s="238">
        <f>D450</f>
        <v>300</v>
      </c>
      <c r="F449" s="49" t="s">
        <v>1029</v>
      </c>
      <c r="G449" s="59" t="s">
        <v>217</v>
      </c>
      <c r="H449" s="55"/>
      <c r="I449" s="238">
        <f>I450</f>
        <v>0</v>
      </c>
      <c r="J449" s="238">
        <f>J450</f>
        <v>0</v>
      </c>
    </row>
    <row r="450" spans="1:10" ht="27" thickBot="1">
      <c r="A450" s="60" t="s">
        <v>185</v>
      </c>
      <c r="B450" s="29" t="s">
        <v>218</v>
      </c>
      <c r="C450" s="9"/>
      <c r="D450" s="133">
        <f>D451+D455</f>
        <v>300</v>
      </c>
      <c r="F450" s="60" t="s">
        <v>185</v>
      </c>
      <c r="G450" s="29" t="s">
        <v>218</v>
      </c>
      <c r="H450" s="9"/>
      <c r="I450" s="133">
        <f>I451+I455</f>
        <v>0</v>
      </c>
      <c r="J450" s="133">
        <f>J451+J455</f>
        <v>0</v>
      </c>
    </row>
    <row r="451" spans="1:10" ht="27" thickBot="1">
      <c r="A451" s="251" t="s">
        <v>312</v>
      </c>
      <c r="B451" s="30" t="s">
        <v>219</v>
      </c>
      <c r="C451" s="9"/>
      <c r="D451" s="45">
        <f>D452+D453+D454</f>
        <v>300</v>
      </c>
      <c r="F451" s="251" t="s">
        <v>312</v>
      </c>
      <c r="G451" s="30" t="s">
        <v>219</v>
      </c>
      <c r="H451" s="9"/>
      <c r="I451" s="45">
        <f>I452+I453+I454</f>
        <v>0</v>
      </c>
      <c r="J451" s="45">
        <f>J452+J453+J454</f>
        <v>0</v>
      </c>
    </row>
    <row r="452" spans="1:10" ht="25.2" thickBot="1">
      <c r="A452" s="5" t="s">
        <v>435</v>
      </c>
      <c r="B452" s="30" t="s">
        <v>219</v>
      </c>
      <c r="C452" s="8" t="s">
        <v>341</v>
      </c>
      <c r="D452" s="45"/>
      <c r="F452" s="5" t="s">
        <v>435</v>
      </c>
      <c r="G452" s="30" t="s">
        <v>219</v>
      </c>
      <c r="H452" s="8" t="s">
        <v>341</v>
      </c>
      <c r="I452" s="45"/>
      <c r="J452" s="45"/>
    </row>
    <row r="453" spans="1:10" ht="15" thickBot="1">
      <c r="A453" s="27" t="s">
        <v>436</v>
      </c>
      <c r="B453" s="30" t="s">
        <v>219</v>
      </c>
      <c r="C453" s="8" t="s">
        <v>450</v>
      </c>
      <c r="D453" s="45">
        <f>'пр.9,10'!G565</f>
        <v>300</v>
      </c>
      <c r="F453" s="27" t="s">
        <v>436</v>
      </c>
      <c r="G453" s="30" t="s">
        <v>219</v>
      </c>
      <c r="H453" s="8" t="s">
        <v>450</v>
      </c>
      <c r="I453" s="45">
        <v>0</v>
      </c>
      <c r="J453" s="45">
        <v>0</v>
      </c>
    </row>
    <row r="454" spans="1:10" ht="15" thickBot="1">
      <c r="A454" s="268" t="s">
        <v>437</v>
      </c>
      <c r="B454" s="30" t="s">
        <v>219</v>
      </c>
      <c r="C454" s="8" t="s">
        <v>340</v>
      </c>
      <c r="D454" s="45">
        <f>'пр.9,10'!G566</f>
        <v>0</v>
      </c>
      <c r="F454" s="268" t="s">
        <v>437</v>
      </c>
      <c r="G454" s="30" t="s">
        <v>219</v>
      </c>
      <c r="H454" s="8" t="s">
        <v>340</v>
      </c>
      <c r="I454" s="45">
        <v>0</v>
      </c>
      <c r="J454" s="45">
        <v>0</v>
      </c>
    </row>
    <row r="455" spans="1:10" ht="27" thickBot="1">
      <c r="A455" s="251" t="s">
        <v>0</v>
      </c>
      <c r="B455" s="30" t="s">
        <v>610</v>
      </c>
      <c r="C455" s="30"/>
      <c r="D455" s="45">
        <f>D456+D457</f>
        <v>0</v>
      </c>
      <c r="F455" s="251" t="s">
        <v>0</v>
      </c>
      <c r="G455" s="30" t="s">
        <v>610</v>
      </c>
      <c r="H455" s="30"/>
      <c r="I455" s="45">
        <f>I456+I457</f>
        <v>0</v>
      </c>
      <c r="J455" s="45">
        <f>J456+J457</f>
        <v>0</v>
      </c>
    </row>
    <row r="456" spans="1:10" ht="25.2" thickBot="1">
      <c r="A456" s="5" t="s">
        <v>435</v>
      </c>
      <c r="B456" s="30" t="s">
        <v>610</v>
      </c>
      <c r="C456" s="30" t="s">
        <v>341</v>
      </c>
      <c r="D456" s="45">
        <f>'пр.9,10'!G568</f>
        <v>0</v>
      </c>
      <c r="F456" s="5" t="s">
        <v>435</v>
      </c>
      <c r="G456" s="30" t="s">
        <v>610</v>
      </c>
      <c r="H456" s="30" t="s">
        <v>341</v>
      </c>
      <c r="I456" s="45">
        <v>0</v>
      </c>
      <c r="J456" s="45">
        <v>0</v>
      </c>
    </row>
    <row r="457" spans="1:10" ht="15" thickBot="1">
      <c r="A457" s="27" t="s">
        <v>436</v>
      </c>
      <c r="B457" s="30" t="s">
        <v>610</v>
      </c>
      <c r="C457" s="46" t="s">
        <v>450</v>
      </c>
      <c r="D457" s="45">
        <f>'пр.9,10'!G569</f>
        <v>0</v>
      </c>
      <c r="F457" s="27" t="s">
        <v>436</v>
      </c>
      <c r="G457" s="30" t="s">
        <v>610</v>
      </c>
      <c r="H457" s="46" t="s">
        <v>450</v>
      </c>
      <c r="I457" s="45">
        <v>0</v>
      </c>
      <c r="J457" s="45">
        <v>0</v>
      </c>
    </row>
    <row r="458" spans="1:10" ht="27" thickBot="1">
      <c r="A458" s="49" t="s">
        <v>1031</v>
      </c>
      <c r="B458" s="59" t="s">
        <v>220</v>
      </c>
      <c r="C458" s="55"/>
      <c r="D458" s="238">
        <f>D459</f>
        <v>50</v>
      </c>
      <c r="F458" s="49" t="s">
        <v>1031</v>
      </c>
      <c r="G458" s="59" t="s">
        <v>220</v>
      </c>
      <c r="H458" s="55"/>
      <c r="I458" s="238">
        <f>I459</f>
        <v>0</v>
      </c>
      <c r="J458" s="238">
        <f>J459</f>
        <v>0</v>
      </c>
    </row>
    <row r="459" spans="1:10" ht="27" thickBot="1">
      <c r="A459" s="60" t="s">
        <v>186</v>
      </c>
      <c r="B459" s="29" t="s">
        <v>221</v>
      </c>
      <c r="C459" s="9"/>
      <c r="D459" s="133">
        <f>D460+D464</f>
        <v>50</v>
      </c>
      <c r="F459" s="60" t="s">
        <v>186</v>
      </c>
      <c r="G459" s="29" t="s">
        <v>221</v>
      </c>
      <c r="H459" s="9"/>
      <c r="I459" s="133">
        <f>I460+I464</f>
        <v>0</v>
      </c>
      <c r="J459" s="133">
        <f>J460+J464</f>
        <v>0</v>
      </c>
    </row>
    <row r="460" spans="1:10" ht="15" thickBot="1">
      <c r="A460" s="251" t="s">
        <v>313</v>
      </c>
      <c r="B460" s="30" t="s">
        <v>163</v>
      </c>
      <c r="C460" s="8"/>
      <c r="D460" s="45">
        <f>D461+D462+D463</f>
        <v>50</v>
      </c>
      <c r="F460" s="251" t="s">
        <v>313</v>
      </c>
      <c r="G460" s="30" t="s">
        <v>163</v>
      </c>
      <c r="H460" s="8"/>
      <c r="I460" s="45">
        <f>I461+I462+I463</f>
        <v>0</v>
      </c>
      <c r="J460" s="45">
        <f>J461+J462+J463</f>
        <v>0</v>
      </c>
    </row>
    <row r="461" spans="1:10" ht="25.2" thickBot="1">
      <c r="A461" s="5" t="s">
        <v>435</v>
      </c>
      <c r="B461" s="30" t="s">
        <v>163</v>
      </c>
      <c r="C461" s="8" t="s">
        <v>341</v>
      </c>
      <c r="D461" s="45">
        <f>'пр.9,10'!G573</f>
        <v>0</v>
      </c>
      <c r="F461" s="5" t="s">
        <v>435</v>
      </c>
      <c r="G461" s="30" t="s">
        <v>163</v>
      </c>
      <c r="H461" s="8" t="s">
        <v>341</v>
      </c>
      <c r="I461" s="45">
        <v>0</v>
      </c>
      <c r="J461" s="45">
        <v>0</v>
      </c>
    </row>
    <row r="462" spans="1:10" ht="15" thickBot="1">
      <c r="A462" s="27" t="s">
        <v>436</v>
      </c>
      <c r="B462" s="30" t="s">
        <v>163</v>
      </c>
      <c r="C462" s="8" t="s">
        <v>450</v>
      </c>
      <c r="D462" s="45">
        <f>'пр.9,10'!G574</f>
        <v>50</v>
      </c>
      <c r="F462" s="27" t="s">
        <v>436</v>
      </c>
      <c r="G462" s="30" t="s">
        <v>163</v>
      </c>
      <c r="H462" s="8" t="s">
        <v>450</v>
      </c>
      <c r="I462" s="45">
        <v>0</v>
      </c>
      <c r="J462" s="45">
        <v>0</v>
      </c>
    </row>
    <row r="463" spans="1:10" ht="15" thickBot="1">
      <c r="A463" s="268" t="s">
        <v>437</v>
      </c>
      <c r="B463" s="30" t="s">
        <v>163</v>
      </c>
      <c r="C463" s="8" t="s">
        <v>340</v>
      </c>
      <c r="D463" s="45">
        <f>'пр.9,10'!G575</f>
        <v>0</v>
      </c>
      <c r="F463" s="268" t="s">
        <v>437</v>
      </c>
      <c r="G463" s="30" t="s">
        <v>163</v>
      </c>
      <c r="H463" s="8" t="s">
        <v>340</v>
      </c>
      <c r="I463" s="45">
        <v>0</v>
      </c>
      <c r="J463" s="45">
        <v>0</v>
      </c>
    </row>
    <row r="464" spans="1:10" ht="27" thickBot="1">
      <c r="A464" s="251" t="s">
        <v>0</v>
      </c>
      <c r="B464" s="30" t="s">
        <v>611</v>
      </c>
      <c r="C464" s="30"/>
      <c r="D464" s="45">
        <f>D465+D466</f>
        <v>0</v>
      </c>
      <c r="F464" s="251" t="s">
        <v>0</v>
      </c>
      <c r="G464" s="30" t="s">
        <v>611</v>
      </c>
      <c r="H464" s="30"/>
      <c r="I464" s="45">
        <f>I465+I466</f>
        <v>0</v>
      </c>
      <c r="J464" s="45">
        <f>J465+J466</f>
        <v>0</v>
      </c>
    </row>
    <row r="465" spans="1:128" ht="25.2" thickBot="1">
      <c r="A465" s="5" t="s">
        <v>435</v>
      </c>
      <c r="B465" s="30" t="s">
        <v>611</v>
      </c>
      <c r="C465" s="30" t="s">
        <v>341</v>
      </c>
      <c r="D465" s="45">
        <f>'пр.9,10'!G577</f>
        <v>0</v>
      </c>
      <c r="F465" s="5" t="s">
        <v>435</v>
      </c>
      <c r="G465" s="30" t="s">
        <v>611</v>
      </c>
      <c r="H465" s="30" t="s">
        <v>341</v>
      </c>
      <c r="I465" s="45">
        <v>0</v>
      </c>
      <c r="J465" s="45">
        <v>0</v>
      </c>
    </row>
    <row r="466" spans="1:128" ht="15" thickBot="1">
      <c r="A466" s="27" t="s">
        <v>436</v>
      </c>
      <c r="B466" s="30" t="s">
        <v>611</v>
      </c>
      <c r="C466" s="46" t="s">
        <v>450</v>
      </c>
      <c r="D466" s="45">
        <f>'пр.9,10'!G578</f>
        <v>0</v>
      </c>
      <c r="F466" s="27" t="s">
        <v>436</v>
      </c>
      <c r="G466" s="30" t="s">
        <v>611</v>
      </c>
      <c r="H466" s="46" t="s">
        <v>450</v>
      </c>
      <c r="I466" s="45">
        <v>0</v>
      </c>
      <c r="J466" s="45">
        <v>0</v>
      </c>
    </row>
    <row r="467" spans="1:128" ht="27" thickBot="1">
      <c r="A467" s="49" t="s">
        <v>1032</v>
      </c>
      <c r="B467" s="59" t="s">
        <v>222</v>
      </c>
      <c r="C467" s="55"/>
      <c r="D467" s="238">
        <f>D468</f>
        <v>0</v>
      </c>
      <c r="F467" s="49" t="s">
        <v>1032</v>
      </c>
      <c r="G467" s="59" t="s">
        <v>222</v>
      </c>
      <c r="H467" s="55"/>
      <c r="I467" s="238">
        <v>0</v>
      </c>
      <c r="J467" s="238">
        <f>J468</f>
        <v>0</v>
      </c>
    </row>
    <row r="468" spans="1:128" ht="27" thickBot="1">
      <c r="A468" s="60" t="s">
        <v>314</v>
      </c>
      <c r="B468" s="29" t="s">
        <v>223</v>
      </c>
      <c r="C468" s="9"/>
      <c r="D468" s="133">
        <f>D470</f>
        <v>0</v>
      </c>
      <c r="F468" s="60" t="s">
        <v>314</v>
      </c>
      <c r="G468" s="29" t="s">
        <v>223</v>
      </c>
      <c r="H468" s="9"/>
      <c r="I468" s="133">
        <f>I470</f>
        <v>0</v>
      </c>
      <c r="J468" s="133">
        <f>J470</f>
        <v>0</v>
      </c>
    </row>
    <row r="469" spans="1:128" ht="27" thickBot="1">
      <c r="A469" s="251" t="s">
        <v>55</v>
      </c>
      <c r="B469" s="30" t="s">
        <v>224</v>
      </c>
      <c r="C469" s="8"/>
      <c r="D469" s="45">
        <f>D470</f>
        <v>0</v>
      </c>
      <c r="F469" s="251" t="s">
        <v>55</v>
      </c>
      <c r="G469" s="30" t="s">
        <v>224</v>
      </c>
      <c r="H469" s="8"/>
      <c r="I469" s="45">
        <f>I470</f>
        <v>0</v>
      </c>
      <c r="J469" s="45">
        <f>J470</f>
        <v>0</v>
      </c>
    </row>
    <row r="470" spans="1:128" ht="15" thickBot="1">
      <c r="A470" s="27" t="s">
        <v>436</v>
      </c>
      <c r="B470" s="30" t="s">
        <v>224</v>
      </c>
      <c r="C470" s="8" t="s">
        <v>450</v>
      </c>
      <c r="D470" s="45">
        <f>'пр.9,10'!G582</f>
        <v>0</v>
      </c>
      <c r="F470" s="27" t="s">
        <v>436</v>
      </c>
      <c r="G470" s="30" t="s">
        <v>224</v>
      </c>
      <c r="H470" s="8" t="s">
        <v>450</v>
      </c>
      <c r="I470" s="45">
        <v>0</v>
      </c>
      <c r="J470" s="45">
        <v>0</v>
      </c>
    </row>
    <row r="471" spans="1:128" ht="27" thickBot="1">
      <c r="A471" s="49" t="s">
        <v>1033</v>
      </c>
      <c r="B471" s="59" t="s">
        <v>225</v>
      </c>
      <c r="C471" s="50"/>
      <c r="D471" s="238">
        <f>D472</f>
        <v>250</v>
      </c>
      <c r="F471" s="49" t="s">
        <v>1033</v>
      </c>
      <c r="G471" s="59" t="s">
        <v>225</v>
      </c>
      <c r="H471" s="50"/>
      <c r="I471" s="238">
        <f>I472</f>
        <v>0</v>
      </c>
      <c r="J471" s="238">
        <f>J472</f>
        <v>0</v>
      </c>
    </row>
    <row r="472" spans="1:128" ht="66.599999999999994" thickBot="1">
      <c r="A472" s="60" t="s">
        <v>1034</v>
      </c>
      <c r="B472" s="29" t="s">
        <v>226</v>
      </c>
      <c r="C472" s="9"/>
      <c r="D472" s="133">
        <f>D473+D479+D476</f>
        <v>250</v>
      </c>
      <c r="F472" s="60" t="s">
        <v>1034</v>
      </c>
      <c r="G472" s="29" t="s">
        <v>226</v>
      </c>
      <c r="H472" s="9"/>
      <c r="I472" s="133">
        <f>I473+I479+I476</f>
        <v>0</v>
      </c>
      <c r="J472" s="133">
        <f>J473+J479+J476</f>
        <v>0</v>
      </c>
    </row>
    <row r="473" spans="1:128" ht="15" thickBot="1">
      <c r="A473" s="251" t="s">
        <v>449</v>
      </c>
      <c r="B473" s="30" t="s">
        <v>227</v>
      </c>
      <c r="C473" s="8"/>
      <c r="D473" s="45">
        <f>D474+D475</f>
        <v>0</v>
      </c>
      <c r="F473" s="251" t="s">
        <v>449</v>
      </c>
      <c r="G473" s="30" t="s">
        <v>227</v>
      </c>
      <c r="H473" s="8"/>
      <c r="I473" s="45">
        <f>I474+I475</f>
        <v>0</v>
      </c>
      <c r="J473" s="45">
        <f>J474+J475</f>
        <v>0</v>
      </c>
    </row>
    <row r="474" spans="1:128" ht="25.2" thickBot="1">
      <c r="A474" s="5" t="s">
        <v>435</v>
      </c>
      <c r="B474" s="30" t="s">
        <v>227</v>
      </c>
      <c r="C474" s="30" t="s">
        <v>341</v>
      </c>
      <c r="D474" s="45">
        <f>'пр.9,10'!G586</f>
        <v>0</v>
      </c>
      <c r="F474" s="5" t="s">
        <v>435</v>
      </c>
      <c r="G474" s="30" t="s">
        <v>227</v>
      </c>
      <c r="H474" s="30" t="s">
        <v>341</v>
      </c>
      <c r="I474" s="45">
        <v>0</v>
      </c>
      <c r="J474" s="45">
        <v>0</v>
      </c>
    </row>
    <row r="475" spans="1:128" ht="15" thickBot="1">
      <c r="A475" s="27" t="s">
        <v>436</v>
      </c>
      <c r="B475" s="30" t="s">
        <v>227</v>
      </c>
      <c r="C475" s="8" t="s">
        <v>450</v>
      </c>
      <c r="D475" s="45">
        <f>'пр.9,10'!G587</f>
        <v>0</v>
      </c>
      <c r="F475" s="27" t="s">
        <v>436</v>
      </c>
      <c r="G475" s="30" t="s">
        <v>227</v>
      </c>
      <c r="H475" s="8" t="s">
        <v>450</v>
      </c>
      <c r="I475" s="45">
        <v>0</v>
      </c>
      <c r="J475" s="45">
        <v>0</v>
      </c>
    </row>
    <row r="476" spans="1:128" ht="27" thickBot="1">
      <c r="A476" s="251" t="s">
        <v>0</v>
      </c>
      <c r="B476" s="30" t="s">
        <v>164</v>
      </c>
      <c r="C476" s="8"/>
      <c r="D476" s="45">
        <f>D477</f>
        <v>0</v>
      </c>
      <c r="F476" s="251" t="s">
        <v>0</v>
      </c>
      <c r="G476" s="30" t="s">
        <v>164</v>
      </c>
      <c r="H476" s="8"/>
      <c r="I476" s="45">
        <f>I477</f>
        <v>0</v>
      </c>
      <c r="J476" s="45">
        <f>J477</f>
        <v>0</v>
      </c>
    </row>
    <row r="477" spans="1:128" ht="15" thickBot="1">
      <c r="A477" s="27" t="s">
        <v>436</v>
      </c>
      <c r="B477" s="30" t="s">
        <v>164</v>
      </c>
      <c r="C477" s="8" t="s">
        <v>450</v>
      </c>
      <c r="D477" s="45">
        <f>'пр.9,10'!G589</f>
        <v>0</v>
      </c>
      <c r="F477" s="27" t="s">
        <v>436</v>
      </c>
      <c r="G477" s="30" t="s">
        <v>164</v>
      </c>
      <c r="H477" s="8" t="s">
        <v>450</v>
      </c>
      <c r="I477" s="45">
        <v>0</v>
      </c>
      <c r="J477" s="45">
        <v>0</v>
      </c>
    </row>
    <row r="478" spans="1:128" ht="15" thickBot="1">
      <c r="A478" s="251" t="s">
        <v>2</v>
      </c>
      <c r="B478" s="30" t="s">
        <v>228</v>
      </c>
      <c r="C478" s="8"/>
      <c r="D478" s="45">
        <f>D479</f>
        <v>250</v>
      </c>
      <c r="F478" s="251" t="s">
        <v>2</v>
      </c>
      <c r="G478" s="30" t="s">
        <v>228</v>
      </c>
      <c r="H478" s="8"/>
      <c r="I478" s="45">
        <f>I479</f>
        <v>0</v>
      </c>
      <c r="J478" s="45">
        <f>J479</f>
        <v>0</v>
      </c>
    </row>
    <row r="479" spans="1:128" ht="15" thickBot="1">
      <c r="A479" s="27" t="s">
        <v>436</v>
      </c>
      <c r="B479" s="30" t="s">
        <v>228</v>
      </c>
      <c r="C479" s="8" t="s">
        <v>450</v>
      </c>
      <c r="D479" s="45">
        <f>'пр.9,10'!G591</f>
        <v>250</v>
      </c>
      <c r="F479" s="27" t="s">
        <v>436</v>
      </c>
      <c r="G479" s="30" t="s">
        <v>228</v>
      </c>
      <c r="H479" s="8" t="s">
        <v>450</v>
      </c>
      <c r="I479" s="45">
        <v>0</v>
      </c>
      <c r="J479" s="45">
        <v>0</v>
      </c>
    </row>
    <row r="480" spans="1:128" s="242" customFormat="1" ht="40.200000000000003" thickBot="1">
      <c r="A480" s="422" t="s">
        <v>1035</v>
      </c>
      <c r="B480" s="421" t="s">
        <v>683</v>
      </c>
      <c r="C480" s="421"/>
      <c r="D480" s="449">
        <f>D481</f>
        <v>8757</v>
      </c>
      <c r="E480" s="442"/>
      <c r="F480" s="422" t="s">
        <v>1035</v>
      </c>
      <c r="G480" s="421" t="s">
        <v>683</v>
      </c>
      <c r="H480" s="421"/>
      <c r="I480" s="449">
        <f>I481</f>
        <v>8720</v>
      </c>
      <c r="J480" s="449">
        <f>J481</f>
        <v>8720</v>
      </c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</row>
    <row r="481" spans="1:10" ht="15" thickBot="1">
      <c r="A481" s="80" t="s">
        <v>1065</v>
      </c>
      <c r="B481" s="29" t="s">
        <v>1066</v>
      </c>
      <c r="C481" s="46"/>
      <c r="D481" s="133">
        <f>D482+D484+D487+D489+D491+D493</f>
        <v>8757</v>
      </c>
      <c r="F481" s="80" t="s">
        <v>1065</v>
      </c>
      <c r="G481" s="29" t="s">
        <v>1066</v>
      </c>
      <c r="H481" s="46"/>
      <c r="I481" s="133">
        <f>I482+I484+I487+I489+I491+I493</f>
        <v>8720</v>
      </c>
      <c r="J481" s="133">
        <f>J482+J484+J487+J489+J491+J493</f>
        <v>8720</v>
      </c>
    </row>
    <row r="482" spans="1:10" ht="15" thickBot="1">
      <c r="A482" s="66" t="s">
        <v>447</v>
      </c>
      <c r="B482" s="30" t="s">
        <v>1067</v>
      </c>
      <c r="C482" s="46"/>
      <c r="D482" s="45">
        <f>D483</f>
        <v>6930</v>
      </c>
      <c r="F482" s="66" t="s">
        <v>447</v>
      </c>
      <c r="G482" s="30" t="s">
        <v>1067</v>
      </c>
      <c r="H482" s="46"/>
      <c r="I482" s="45">
        <f>I483</f>
        <v>6930</v>
      </c>
      <c r="J482" s="45">
        <f>J483</f>
        <v>6930</v>
      </c>
    </row>
    <row r="483" spans="1:10" ht="24.6" thickBot="1">
      <c r="A483" s="27" t="s">
        <v>439</v>
      </c>
      <c r="B483" s="30" t="s">
        <v>1067</v>
      </c>
      <c r="C483" s="46" t="s">
        <v>341</v>
      </c>
      <c r="D483" s="45">
        <f>'пр.9,10'!G745</f>
        <v>6930</v>
      </c>
      <c r="F483" s="27" t="s">
        <v>439</v>
      </c>
      <c r="G483" s="30" t="s">
        <v>1067</v>
      </c>
      <c r="H483" s="46" t="s">
        <v>341</v>
      </c>
      <c r="I483" s="45">
        <f>'пр.9,10'!N745</f>
        <v>6930</v>
      </c>
      <c r="J483" s="45">
        <f>'пр.9,10'!O745</f>
        <v>6930</v>
      </c>
    </row>
    <row r="484" spans="1:10" ht="15" thickBot="1">
      <c r="A484" s="57" t="s">
        <v>107</v>
      </c>
      <c r="B484" s="30" t="s">
        <v>1068</v>
      </c>
      <c r="C484" s="132"/>
      <c r="D484" s="45">
        <f>D485+D486</f>
        <v>57</v>
      </c>
      <c r="F484" s="57" t="s">
        <v>107</v>
      </c>
      <c r="G484" s="30" t="s">
        <v>1068</v>
      </c>
      <c r="H484" s="132"/>
      <c r="I484" s="45">
        <f>I485+I486</f>
        <v>20</v>
      </c>
      <c r="J484" s="45">
        <f>J485+J486</f>
        <v>20</v>
      </c>
    </row>
    <row r="485" spans="1:10" ht="15" thickBot="1">
      <c r="A485" s="44" t="s">
        <v>436</v>
      </c>
      <c r="B485" s="30" t="s">
        <v>1068</v>
      </c>
      <c r="C485" s="46" t="s">
        <v>450</v>
      </c>
      <c r="D485" s="45">
        <f>'пр.9,10'!G747</f>
        <v>57</v>
      </c>
      <c r="F485" s="44" t="s">
        <v>436</v>
      </c>
      <c r="G485" s="30" t="s">
        <v>1068</v>
      </c>
      <c r="H485" s="46" t="s">
        <v>450</v>
      </c>
      <c r="I485" s="45">
        <f>'пр.9,10'!N747</f>
        <v>20</v>
      </c>
      <c r="J485" s="45">
        <f>'пр.9,10'!O747</f>
        <v>20</v>
      </c>
    </row>
    <row r="486" spans="1:10" ht="15" thickBot="1">
      <c r="A486" s="43" t="s">
        <v>437</v>
      </c>
      <c r="B486" s="30" t="s">
        <v>1068</v>
      </c>
      <c r="C486" s="46" t="s">
        <v>340</v>
      </c>
      <c r="D486" s="45">
        <f>'пр.9,10'!G748</f>
        <v>0</v>
      </c>
      <c r="F486" s="43" t="s">
        <v>437</v>
      </c>
      <c r="G486" s="30" t="s">
        <v>1068</v>
      </c>
      <c r="H486" s="46" t="s">
        <v>340</v>
      </c>
      <c r="I486" s="45">
        <v>0</v>
      </c>
      <c r="J486" s="45">
        <v>0</v>
      </c>
    </row>
    <row r="487" spans="1:10" ht="15" thickBot="1">
      <c r="A487" s="57" t="s">
        <v>108</v>
      </c>
      <c r="B487" s="30" t="s">
        <v>1069</v>
      </c>
      <c r="C487" s="46"/>
      <c r="D487" s="45">
        <f>D488</f>
        <v>0</v>
      </c>
      <c r="F487" s="57" t="s">
        <v>108</v>
      </c>
      <c r="G487" s="30" t="s">
        <v>1069</v>
      </c>
      <c r="H487" s="46"/>
      <c r="I487" s="45">
        <f>I488</f>
        <v>0</v>
      </c>
      <c r="J487" s="45">
        <f>J488</f>
        <v>0</v>
      </c>
    </row>
    <row r="488" spans="1:10" ht="15" thickBot="1">
      <c r="A488" s="27" t="s">
        <v>436</v>
      </c>
      <c r="B488" s="30" t="s">
        <v>1069</v>
      </c>
      <c r="C488" s="46" t="s">
        <v>450</v>
      </c>
      <c r="D488" s="45">
        <f>'пр.9,10'!G750</f>
        <v>0</v>
      </c>
      <c r="F488" s="27" t="s">
        <v>436</v>
      </c>
      <c r="G488" s="30" t="s">
        <v>1069</v>
      </c>
      <c r="H488" s="46" t="s">
        <v>450</v>
      </c>
      <c r="I488" s="45">
        <v>0</v>
      </c>
      <c r="J488" s="45">
        <v>0</v>
      </c>
    </row>
    <row r="489" spans="1:10" ht="15" thickBot="1">
      <c r="A489" s="88" t="s">
        <v>2</v>
      </c>
      <c r="B489" s="30" t="s">
        <v>1070</v>
      </c>
      <c r="C489" s="46"/>
      <c r="D489" s="45">
        <f>D490</f>
        <v>0</v>
      </c>
      <c r="F489" s="88" t="s">
        <v>2</v>
      </c>
      <c r="G489" s="30" t="s">
        <v>1070</v>
      </c>
      <c r="H489" s="46"/>
      <c r="I489" s="45">
        <f>I490</f>
        <v>0</v>
      </c>
      <c r="J489" s="45">
        <f>J490</f>
        <v>0</v>
      </c>
    </row>
    <row r="490" spans="1:10" ht="15" thickBot="1">
      <c r="A490" s="44" t="s">
        <v>436</v>
      </c>
      <c r="B490" s="30" t="s">
        <v>1070</v>
      </c>
      <c r="C490" s="46" t="s">
        <v>450</v>
      </c>
      <c r="D490" s="45">
        <f>'пр.9,10'!G752</f>
        <v>0</v>
      </c>
      <c r="F490" s="44" t="s">
        <v>436</v>
      </c>
      <c r="G490" s="30" t="s">
        <v>1070</v>
      </c>
      <c r="H490" s="46" t="s">
        <v>450</v>
      </c>
      <c r="I490" s="45">
        <v>0</v>
      </c>
      <c r="J490" s="45">
        <v>0</v>
      </c>
    </row>
    <row r="491" spans="1:10" ht="27" thickBot="1">
      <c r="A491" s="54" t="s">
        <v>957</v>
      </c>
      <c r="B491" s="30" t="s">
        <v>1071</v>
      </c>
      <c r="C491" s="46"/>
      <c r="D491" s="45">
        <f>D492</f>
        <v>0</v>
      </c>
      <c r="F491" s="54" t="s">
        <v>957</v>
      </c>
      <c r="G491" s="30" t="s">
        <v>1071</v>
      </c>
      <c r="H491" s="46"/>
      <c r="I491" s="45">
        <f>I492</f>
        <v>0</v>
      </c>
      <c r="J491" s="45">
        <f>J492</f>
        <v>0</v>
      </c>
    </row>
    <row r="492" spans="1:10" ht="15" thickBot="1">
      <c r="A492" s="27" t="s">
        <v>436</v>
      </c>
      <c r="B492" s="30" t="s">
        <v>1071</v>
      </c>
      <c r="C492" s="46" t="s">
        <v>450</v>
      </c>
      <c r="D492" s="45">
        <f>'пр.9,10'!G754</f>
        <v>0</v>
      </c>
      <c r="F492" s="27" t="s">
        <v>436</v>
      </c>
      <c r="G492" s="30" t="s">
        <v>1071</v>
      </c>
      <c r="H492" s="46" t="s">
        <v>450</v>
      </c>
      <c r="I492" s="45">
        <v>0</v>
      </c>
      <c r="J492" s="45">
        <v>0</v>
      </c>
    </row>
    <row r="493" spans="1:10" ht="60.6" thickBot="1">
      <c r="A493" s="27" t="s">
        <v>654</v>
      </c>
      <c r="B493" s="360" t="s">
        <v>1072</v>
      </c>
      <c r="C493" s="366"/>
      <c r="D493" s="45">
        <f>D494</f>
        <v>1770</v>
      </c>
      <c r="F493" s="27" t="s">
        <v>654</v>
      </c>
      <c r="G493" s="360" t="s">
        <v>1072</v>
      </c>
      <c r="H493" s="366"/>
      <c r="I493" s="45">
        <f>I494</f>
        <v>1770</v>
      </c>
      <c r="J493" s="45">
        <f>J494</f>
        <v>1770</v>
      </c>
    </row>
    <row r="494" spans="1:10" ht="25.2" thickBot="1">
      <c r="A494" s="5" t="s">
        <v>439</v>
      </c>
      <c r="B494" s="360" t="s">
        <v>1072</v>
      </c>
      <c r="C494" s="367" t="s">
        <v>341</v>
      </c>
      <c r="D494" s="45">
        <f>'пр.9,10'!G756</f>
        <v>1770</v>
      </c>
      <c r="F494" s="5" t="s">
        <v>439</v>
      </c>
      <c r="G494" s="360" t="s">
        <v>1072</v>
      </c>
      <c r="H494" s="367" t="s">
        <v>341</v>
      </c>
      <c r="I494" s="45">
        <f>'пр.9,10'!N756</f>
        <v>1770</v>
      </c>
      <c r="J494" s="45">
        <f>'пр.9,10'!O756</f>
        <v>1770</v>
      </c>
    </row>
    <row r="495" spans="1:10" ht="15" thickBot="1">
      <c r="A495" s="448" t="s">
        <v>187</v>
      </c>
      <c r="B495" s="450"/>
      <c r="C495" s="450"/>
      <c r="D495" s="446">
        <f>D496+D518+D533+D541</f>
        <v>30371.799999999996</v>
      </c>
      <c r="E495" s="447"/>
      <c r="F495" s="448" t="s">
        <v>187</v>
      </c>
      <c r="G495" s="450"/>
      <c r="H495" s="450"/>
      <c r="I495" s="446">
        <f>I496+I518+I533+I541</f>
        <v>30640.1</v>
      </c>
      <c r="J495" s="446">
        <f>J496+J518+J533+J541</f>
        <v>29900.6</v>
      </c>
    </row>
    <row r="496" spans="1:10" ht="15" thickBot="1">
      <c r="A496" s="436" t="s">
        <v>187</v>
      </c>
      <c r="B496" s="437" t="s">
        <v>229</v>
      </c>
      <c r="C496" s="438"/>
      <c r="D496" s="439">
        <f>D497+D505</f>
        <v>4520</v>
      </c>
      <c r="E496" s="455"/>
      <c r="F496" s="436" t="s">
        <v>187</v>
      </c>
      <c r="G496" s="437" t="s">
        <v>229</v>
      </c>
      <c r="H496" s="438"/>
      <c r="I496" s="439">
        <f>I497+I505</f>
        <v>4500</v>
      </c>
      <c r="J496" s="439">
        <f>J497+J505</f>
        <v>4500</v>
      </c>
    </row>
    <row r="497" spans="1:10" ht="27" thickBot="1">
      <c r="A497" s="56" t="s">
        <v>188</v>
      </c>
      <c r="B497" s="29" t="s">
        <v>230</v>
      </c>
      <c r="C497" s="9"/>
      <c r="D497" s="133">
        <f>D498</f>
        <v>0</v>
      </c>
      <c r="F497" s="56" t="s">
        <v>188</v>
      </c>
      <c r="G497" s="29" t="s">
        <v>230</v>
      </c>
      <c r="H497" s="9"/>
      <c r="I497" s="133">
        <f>I498</f>
        <v>0</v>
      </c>
      <c r="J497" s="133">
        <f>J498</f>
        <v>0</v>
      </c>
    </row>
    <row r="498" spans="1:10" ht="15" thickBot="1">
      <c r="A498" s="251" t="s">
        <v>189</v>
      </c>
      <c r="B498" s="30" t="s">
        <v>231</v>
      </c>
      <c r="C498" s="8"/>
      <c r="D498" s="45">
        <f>D499+D501</f>
        <v>0</v>
      </c>
      <c r="F498" s="251" t="s">
        <v>189</v>
      </c>
      <c r="G498" s="30" t="s">
        <v>231</v>
      </c>
      <c r="H498" s="8"/>
      <c r="I498" s="45">
        <f>I499+I501</f>
        <v>0</v>
      </c>
      <c r="J498" s="45">
        <f>J499+J501</f>
        <v>0</v>
      </c>
    </row>
    <row r="499" spans="1:10" ht="15" thickBot="1">
      <c r="A499" s="251" t="s">
        <v>447</v>
      </c>
      <c r="B499" s="30" t="s">
        <v>238</v>
      </c>
      <c r="C499" s="8"/>
      <c r="D499" s="45">
        <f>D500</f>
        <v>0</v>
      </c>
      <c r="F499" s="251" t="s">
        <v>447</v>
      </c>
      <c r="G499" s="30" t="s">
        <v>238</v>
      </c>
      <c r="H499" s="8"/>
      <c r="I499" s="45">
        <f>I500</f>
        <v>0</v>
      </c>
      <c r="J499" s="45">
        <f>J500</f>
        <v>0</v>
      </c>
    </row>
    <row r="500" spans="1:10" ht="25.2" thickBot="1">
      <c r="A500" s="5" t="s">
        <v>435</v>
      </c>
      <c r="B500" s="30" t="s">
        <v>238</v>
      </c>
      <c r="C500" s="8" t="s">
        <v>341</v>
      </c>
      <c r="D500" s="45">
        <f>'пр.9,10'!G234</f>
        <v>0</v>
      </c>
      <c r="F500" s="5" t="s">
        <v>435</v>
      </c>
      <c r="G500" s="30" t="s">
        <v>238</v>
      </c>
      <c r="H500" s="8" t="s">
        <v>341</v>
      </c>
      <c r="I500" s="45">
        <v>0</v>
      </c>
      <c r="J500" s="45">
        <v>0</v>
      </c>
    </row>
    <row r="501" spans="1:10" ht="15" thickBot="1">
      <c r="A501" s="251" t="s">
        <v>107</v>
      </c>
      <c r="B501" s="30" t="s">
        <v>239</v>
      </c>
      <c r="C501" s="8"/>
      <c r="D501" s="45">
        <f>D502+D504+D503</f>
        <v>0</v>
      </c>
      <c r="F501" s="251" t="s">
        <v>107</v>
      </c>
      <c r="G501" s="30" t="s">
        <v>239</v>
      </c>
      <c r="H501" s="8"/>
      <c r="I501" s="45">
        <f>I502+I504+I503</f>
        <v>0</v>
      </c>
      <c r="J501" s="45">
        <f>J502+J504+J503</f>
        <v>0</v>
      </c>
    </row>
    <row r="502" spans="1:10" ht="15" thickBot="1">
      <c r="A502" s="27" t="s">
        <v>436</v>
      </c>
      <c r="B502" s="30" t="s">
        <v>239</v>
      </c>
      <c r="C502" s="8" t="s">
        <v>450</v>
      </c>
      <c r="D502" s="45">
        <f>'пр.9,10'!G236</f>
        <v>0</v>
      </c>
      <c r="F502" s="27" t="s">
        <v>436</v>
      </c>
      <c r="G502" s="30" t="s">
        <v>239</v>
      </c>
      <c r="H502" s="8" t="s">
        <v>450</v>
      </c>
      <c r="I502" s="45">
        <v>0</v>
      </c>
      <c r="J502" s="45">
        <v>0</v>
      </c>
    </row>
    <row r="503" spans="1:10" s="18" customFormat="1" ht="15" thickBot="1">
      <c r="A503" s="187" t="s">
        <v>630</v>
      </c>
      <c r="B503" s="46" t="s">
        <v>239</v>
      </c>
      <c r="C503" s="46" t="s">
        <v>259</v>
      </c>
      <c r="D503" s="130">
        <f>'пр.9,10'!G237</f>
        <v>0</v>
      </c>
      <c r="F503" s="187" t="s">
        <v>630</v>
      </c>
      <c r="G503" s="46" t="s">
        <v>239</v>
      </c>
      <c r="H503" s="46" t="s">
        <v>259</v>
      </c>
      <c r="I503" s="130">
        <v>0</v>
      </c>
      <c r="J503" s="130">
        <v>0</v>
      </c>
    </row>
    <row r="504" spans="1:10" ht="15" thickBot="1">
      <c r="A504" s="268" t="s">
        <v>437</v>
      </c>
      <c r="B504" s="30" t="s">
        <v>239</v>
      </c>
      <c r="C504" s="8" t="s">
        <v>340</v>
      </c>
      <c r="D504" s="45">
        <f>'пр.9,10'!G238</f>
        <v>0</v>
      </c>
      <c r="F504" s="268" t="s">
        <v>437</v>
      </c>
      <c r="G504" s="30" t="s">
        <v>239</v>
      </c>
      <c r="H504" s="8" t="s">
        <v>340</v>
      </c>
      <c r="I504" s="45">
        <v>0</v>
      </c>
      <c r="J504" s="45">
        <v>0</v>
      </c>
    </row>
    <row r="505" spans="1:10" ht="25.5" customHeight="1" thickBot="1">
      <c r="A505" s="56" t="s">
        <v>190</v>
      </c>
      <c r="B505" s="29" t="s">
        <v>232</v>
      </c>
      <c r="C505" s="8"/>
      <c r="D505" s="133">
        <f>D506</f>
        <v>4520</v>
      </c>
      <c r="F505" s="56" t="s">
        <v>190</v>
      </c>
      <c r="G505" s="29" t="s">
        <v>232</v>
      </c>
      <c r="H505" s="8"/>
      <c r="I505" s="133">
        <f>I506</f>
        <v>4500</v>
      </c>
      <c r="J505" s="133">
        <f>J506</f>
        <v>4500</v>
      </c>
    </row>
    <row r="506" spans="1:10" ht="15" thickBot="1">
      <c r="A506" s="251" t="s">
        <v>191</v>
      </c>
      <c r="B506" s="30" t="s">
        <v>233</v>
      </c>
      <c r="C506" s="9"/>
      <c r="D506" s="45">
        <f>D507+D509+D513+D516</f>
        <v>4520</v>
      </c>
      <c r="F506" s="251" t="s">
        <v>191</v>
      </c>
      <c r="G506" s="30" t="s">
        <v>233</v>
      </c>
      <c r="H506" s="9"/>
      <c r="I506" s="45">
        <f>I507+I509+I513+I516</f>
        <v>4500</v>
      </c>
      <c r="J506" s="45">
        <f>J507+J509+J513+J516</f>
        <v>4500</v>
      </c>
    </row>
    <row r="507" spans="1:10" ht="15" thickBot="1">
      <c r="A507" s="251" t="s">
        <v>447</v>
      </c>
      <c r="B507" s="30" t="s">
        <v>234</v>
      </c>
      <c r="C507" s="9"/>
      <c r="D507" s="45">
        <f>D508</f>
        <v>4490</v>
      </c>
      <c r="F507" s="251" t="s">
        <v>447</v>
      </c>
      <c r="G507" s="30" t="s">
        <v>234</v>
      </c>
      <c r="H507" s="9"/>
      <c r="I507" s="45">
        <f>I508</f>
        <v>4490</v>
      </c>
      <c r="J507" s="45">
        <f>J508</f>
        <v>4490</v>
      </c>
    </row>
    <row r="508" spans="1:10" ht="27.6" thickBot="1">
      <c r="A508" s="6" t="s">
        <v>435</v>
      </c>
      <c r="B508" s="30" t="s">
        <v>234</v>
      </c>
      <c r="C508" s="8" t="s">
        <v>341</v>
      </c>
      <c r="D508" s="45">
        <f>'пр.9,10'!G724</f>
        <v>4490</v>
      </c>
      <c r="F508" s="6" t="s">
        <v>435</v>
      </c>
      <c r="G508" s="30" t="s">
        <v>234</v>
      </c>
      <c r="H508" s="8" t="s">
        <v>341</v>
      </c>
      <c r="I508" s="45">
        <f>'пр.9,10'!N724</f>
        <v>4490</v>
      </c>
      <c r="J508" s="45">
        <f>'пр.9,10'!O724</f>
        <v>4490</v>
      </c>
    </row>
    <row r="509" spans="1:10" ht="15" thickBot="1">
      <c r="A509" s="251" t="s">
        <v>107</v>
      </c>
      <c r="B509" s="30" t="s">
        <v>235</v>
      </c>
      <c r="C509" s="9"/>
      <c r="D509" s="45">
        <f>D510+D511+D512</f>
        <v>30</v>
      </c>
      <c r="F509" s="251" t="s">
        <v>107</v>
      </c>
      <c r="G509" s="30" t="s">
        <v>235</v>
      </c>
      <c r="H509" s="9"/>
      <c r="I509" s="45">
        <f>I510+I511+I512</f>
        <v>10</v>
      </c>
      <c r="J509" s="45">
        <f>J510+J511+J512</f>
        <v>10</v>
      </c>
    </row>
    <row r="510" spans="1:10" ht="27.6" thickBot="1">
      <c r="A510" s="6" t="s">
        <v>435</v>
      </c>
      <c r="B510" s="30" t="s">
        <v>235</v>
      </c>
      <c r="C510" s="8" t="s">
        <v>341</v>
      </c>
      <c r="D510" s="45"/>
      <c r="F510" s="6" t="s">
        <v>435</v>
      </c>
      <c r="G510" s="30" t="s">
        <v>235</v>
      </c>
      <c r="H510" s="8" t="s">
        <v>341</v>
      </c>
      <c r="I510" s="45"/>
      <c r="J510" s="45"/>
    </row>
    <row r="511" spans="1:10" ht="15" thickBot="1">
      <c r="A511" s="27" t="s">
        <v>436</v>
      </c>
      <c r="B511" s="30" t="s">
        <v>235</v>
      </c>
      <c r="C511" s="8" t="s">
        <v>450</v>
      </c>
      <c r="D511" s="45">
        <f>'пр.9,10'!G727</f>
        <v>30</v>
      </c>
      <c r="F511" s="27" t="s">
        <v>436</v>
      </c>
      <c r="G511" s="30" t="s">
        <v>235</v>
      </c>
      <c r="H511" s="8" t="s">
        <v>450</v>
      </c>
      <c r="I511" s="45">
        <f>'пр.9,10'!N727</f>
        <v>10</v>
      </c>
      <c r="J511" s="45">
        <f>'пр.9,10'!O727</f>
        <v>10</v>
      </c>
    </row>
    <row r="512" spans="1:10" ht="15" thickBot="1">
      <c r="A512" s="268" t="s">
        <v>437</v>
      </c>
      <c r="B512" s="30" t="s">
        <v>235</v>
      </c>
      <c r="C512" s="8" t="s">
        <v>340</v>
      </c>
      <c r="D512" s="45">
        <f>'пр.9,10'!G728</f>
        <v>0</v>
      </c>
      <c r="F512" s="268" t="s">
        <v>437</v>
      </c>
      <c r="G512" s="30" t="s">
        <v>235</v>
      </c>
      <c r="H512" s="8" t="s">
        <v>340</v>
      </c>
      <c r="I512" s="45">
        <v>0</v>
      </c>
      <c r="J512" s="45">
        <v>0</v>
      </c>
    </row>
    <row r="513" spans="1:10" ht="15" thickBot="1">
      <c r="A513" s="251" t="s">
        <v>108</v>
      </c>
      <c r="B513" s="30" t="s">
        <v>236</v>
      </c>
      <c r="C513" s="8"/>
      <c r="D513" s="45">
        <f>D515+D514</f>
        <v>0</v>
      </c>
      <c r="F513" s="251" t="s">
        <v>108</v>
      </c>
      <c r="G513" s="30" t="s">
        <v>236</v>
      </c>
      <c r="H513" s="8"/>
      <c r="I513" s="45">
        <f>I515+I514</f>
        <v>0</v>
      </c>
      <c r="J513" s="45">
        <f>J515+J514</f>
        <v>0</v>
      </c>
    </row>
    <row r="514" spans="1:10" ht="27.6" thickBot="1">
      <c r="A514" s="6" t="s">
        <v>435</v>
      </c>
      <c r="B514" s="30" t="s">
        <v>236</v>
      </c>
      <c r="C514" s="8" t="s">
        <v>341</v>
      </c>
      <c r="D514" s="45">
        <f>'пр.9,10'!G730</f>
        <v>0</v>
      </c>
      <c r="F514" s="6" t="s">
        <v>435</v>
      </c>
      <c r="G514" s="30" t="s">
        <v>236</v>
      </c>
      <c r="H514" s="8" t="s">
        <v>341</v>
      </c>
      <c r="I514" s="45">
        <v>0</v>
      </c>
      <c r="J514" s="45">
        <v>0</v>
      </c>
    </row>
    <row r="515" spans="1:10" ht="15" thickBot="1">
      <c r="A515" s="28" t="s">
        <v>436</v>
      </c>
      <c r="B515" s="30" t="s">
        <v>236</v>
      </c>
      <c r="C515" s="8" t="s">
        <v>450</v>
      </c>
      <c r="D515" s="45">
        <f>'пр.9,10'!G731</f>
        <v>0</v>
      </c>
      <c r="F515" s="28" t="s">
        <v>436</v>
      </c>
      <c r="G515" s="30" t="s">
        <v>236</v>
      </c>
      <c r="H515" s="8" t="s">
        <v>450</v>
      </c>
      <c r="I515" s="45">
        <v>0</v>
      </c>
      <c r="J515" s="45">
        <v>0</v>
      </c>
    </row>
    <row r="516" spans="1:10" ht="15" thickBot="1">
      <c r="A516" s="251" t="s">
        <v>2</v>
      </c>
      <c r="B516" s="30" t="s">
        <v>237</v>
      </c>
      <c r="C516" s="8"/>
      <c r="D516" s="45">
        <f>D517</f>
        <v>0</v>
      </c>
      <c r="F516" s="251" t="s">
        <v>2</v>
      </c>
      <c r="G516" s="30" t="s">
        <v>237</v>
      </c>
      <c r="H516" s="8"/>
      <c r="I516" s="45">
        <f>I517</f>
        <v>0</v>
      </c>
      <c r="J516" s="45">
        <f>J517</f>
        <v>0</v>
      </c>
    </row>
    <row r="517" spans="1:10" ht="15" thickBot="1">
      <c r="A517" s="28" t="s">
        <v>436</v>
      </c>
      <c r="B517" s="30" t="s">
        <v>237</v>
      </c>
      <c r="C517" s="8" t="s">
        <v>450</v>
      </c>
      <c r="D517" s="45">
        <f>'пр.9,10'!G735</f>
        <v>0</v>
      </c>
      <c r="F517" s="28" t="s">
        <v>436</v>
      </c>
      <c r="G517" s="30" t="s">
        <v>237</v>
      </c>
      <c r="H517" s="8" t="s">
        <v>450</v>
      </c>
      <c r="I517" s="45">
        <v>0</v>
      </c>
      <c r="J517" s="45">
        <v>0</v>
      </c>
    </row>
    <row r="518" spans="1:10" ht="15" thickBot="1">
      <c r="A518" s="436" t="s">
        <v>192</v>
      </c>
      <c r="B518" s="437" t="s">
        <v>229</v>
      </c>
      <c r="C518" s="438"/>
      <c r="D518" s="439">
        <f>D520+D525+D528+D521+D529</f>
        <v>6341</v>
      </c>
      <c r="E518" s="455"/>
      <c r="F518" s="436" t="s">
        <v>192</v>
      </c>
      <c r="G518" s="437" t="s">
        <v>229</v>
      </c>
      <c r="H518" s="438"/>
      <c r="I518" s="439">
        <f>I520+I525+I528+I521+I529</f>
        <v>6643</v>
      </c>
      <c r="J518" s="439">
        <f>J520+J525+J528+J521+J529</f>
        <v>5945</v>
      </c>
    </row>
    <row r="519" spans="1:10" ht="27" thickBot="1">
      <c r="A519" s="68" t="s">
        <v>193</v>
      </c>
      <c r="B519" s="30" t="s">
        <v>241</v>
      </c>
      <c r="C519" s="8"/>
      <c r="D519" s="45">
        <f>D520</f>
        <v>1000</v>
      </c>
      <c r="F519" s="68" t="s">
        <v>193</v>
      </c>
      <c r="G519" s="30" t="s">
        <v>241</v>
      </c>
      <c r="H519" s="8"/>
      <c r="I519" s="45">
        <f>I520</f>
        <v>1000</v>
      </c>
      <c r="J519" s="45">
        <f>J520</f>
        <v>0</v>
      </c>
    </row>
    <row r="520" spans="1:10" ht="15" thickBot="1">
      <c r="A520" s="42" t="s">
        <v>444</v>
      </c>
      <c r="B520" s="30" t="s">
        <v>241</v>
      </c>
      <c r="C520" s="8" t="s">
        <v>259</v>
      </c>
      <c r="D520" s="45">
        <f>'пр.9,10'!G426</f>
        <v>1000</v>
      </c>
      <c r="F520" s="42" t="s">
        <v>444</v>
      </c>
      <c r="G520" s="30" t="s">
        <v>241</v>
      </c>
      <c r="H520" s="8" t="s">
        <v>259</v>
      </c>
      <c r="I520" s="45">
        <f>'пр.9,10'!N426</f>
        <v>1000</v>
      </c>
      <c r="J520" s="45">
        <f>'пр.9,10'!O426</f>
        <v>0</v>
      </c>
    </row>
    <row r="521" spans="1:10" ht="15" thickBot="1">
      <c r="A521" s="251" t="s">
        <v>301</v>
      </c>
      <c r="B521" s="30" t="s">
        <v>304</v>
      </c>
      <c r="C521" s="8"/>
      <c r="D521" s="45">
        <f>D522</f>
        <v>0</v>
      </c>
      <c r="F521" s="251" t="s">
        <v>301</v>
      </c>
      <c r="G521" s="30" t="s">
        <v>304</v>
      </c>
      <c r="H521" s="8"/>
      <c r="I521" s="45">
        <f>I522</f>
        <v>0</v>
      </c>
      <c r="J521" s="45">
        <f>J522</f>
        <v>0</v>
      </c>
    </row>
    <row r="522" spans="1:10" ht="15" thickBot="1">
      <c r="A522" s="28" t="s">
        <v>436</v>
      </c>
      <c r="B522" s="30" t="s">
        <v>304</v>
      </c>
      <c r="C522" s="8" t="s">
        <v>450</v>
      </c>
      <c r="D522" s="45">
        <f>'пр.9,10'!G280</f>
        <v>0</v>
      </c>
      <c r="F522" s="28" t="s">
        <v>436</v>
      </c>
      <c r="G522" s="30" t="s">
        <v>304</v>
      </c>
      <c r="H522" s="8" t="s">
        <v>450</v>
      </c>
      <c r="I522" s="45">
        <v>0</v>
      </c>
      <c r="J522" s="45">
        <v>0</v>
      </c>
    </row>
    <row r="523" spans="1:10" ht="15" thickBot="1">
      <c r="A523" s="31" t="s">
        <v>194</v>
      </c>
      <c r="B523" s="30" t="s">
        <v>242</v>
      </c>
      <c r="C523" s="9"/>
      <c r="D523" s="45">
        <f>D524</f>
        <v>50</v>
      </c>
      <c r="F523" s="31" t="s">
        <v>194</v>
      </c>
      <c r="G523" s="30" t="s">
        <v>242</v>
      </c>
      <c r="H523" s="9"/>
      <c r="I523" s="45">
        <f>I524</f>
        <v>50</v>
      </c>
      <c r="J523" s="45">
        <f>J524</f>
        <v>50</v>
      </c>
    </row>
    <row r="524" spans="1:10" ht="15" thickBot="1">
      <c r="A524" s="31" t="s">
        <v>195</v>
      </c>
      <c r="B524" s="30" t="s">
        <v>243</v>
      </c>
      <c r="C524" s="8"/>
      <c r="D524" s="45">
        <f>D525</f>
        <v>50</v>
      </c>
      <c r="F524" s="31" t="s">
        <v>195</v>
      </c>
      <c r="G524" s="30" t="s">
        <v>243</v>
      </c>
      <c r="H524" s="8"/>
      <c r="I524" s="45">
        <f>'пр.9,10'!N284</f>
        <v>50</v>
      </c>
      <c r="J524" s="45">
        <f>'пр.9,10'!O284</f>
        <v>50</v>
      </c>
    </row>
    <row r="525" spans="1:10" ht="15" thickBot="1">
      <c r="A525" s="43" t="s">
        <v>437</v>
      </c>
      <c r="B525" s="30" t="s">
        <v>243</v>
      </c>
      <c r="C525" s="8" t="s">
        <v>340</v>
      </c>
      <c r="D525" s="45">
        <f>'пр.9,10'!G284</f>
        <v>50</v>
      </c>
      <c r="F525" s="43" t="s">
        <v>437</v>
      </c>
      <c r="G525" s="30" t="s">
        <v>243</v>
      </c>
      <c r="H525" s="8" t="s">
        <v>340</v>
      </c>
      <c r="I525" s="45">
        <v>50</v>
      </c>
      <c r="J525" s="45">
        <v>50</v>
      </c>
    </row>
    <row r="526" spans="1:10" ht="15" thickBot="1">
      <c r="A526" s="31" t="s">
        <v>196</v>
      </c>
      <c r="B526" s="30" t="s">
        <v>244</v>
      </c>
      <c r="C526" s="9"/>
      <c r="D526" s="45">
        <f>D527</f>
        <v>5291</v>
      </c>
      <c r="F526" s="31" t="s">
        <v>196</v>
      </c>
      <c r="G526" s="30" t="s">
        <v>244</v>
      </c>
      <c r="H526" s="9"/>
      <c r="I526" s="45">
        <f>I527</f>
        <v>5593</v>
      </c>
      <c r="J526" s="45">
        <f>J527</f>
        <v>5895</v>
      </c>
    </row>
    <row r="527" spans="1:10" ht="27" thickBot="1">
      <c r="A527" s="251" t="s">
        <v>118</v>
      </c>
      <c r="B527" s="30" t="s">
        <v>245</v>
      </c>
      <c r="C527" s="9" t="s">
        <v>320</v>
      </c>
      <c r="D527" s="45">
        <f>D528</f>
        <v>5291</v>
      </c>
      <c r="F527" s="251" t="s">
        <v>118</v>
      </c>
      <c r="G527" s="30" t="s">
        <v>245</v>
      </c>
      <c r="H527" s="9" t="s">
        <v>320</v>
      </c>
      <c r="I527" s="45">
        <f>I528</f>
        <v>5593</v>
      </c>
      <c r="J527" s="45">
        <f>J528</f>
        <v>5895</v>
      </c>
    </row>
    <row r="528" spans="1:10" ht="15" thickBot="1">
      <c r="A528" s="28" t="s">
        <v>436</v>
      </c>
      <c r="B528" s="30" t="s">
        <v>245</v>
      </c>
      <c r="C528" s="8" t="s">
        <v>450</v>
      </c>
      <c r="D528" s="45">
        <f>'пр.9,10'!G364</f>
        <v>5291</v>
      </c>
      <c r="F528" s="28" t="s">
        <v>436</v>
      </c>
      <c r="G528" s="30" t="s">
        <v>245</v>
      </c>
      <c r="H528" s="8" t="s">
        <v>450</v>
      </c>
      <c r="I528" s="45">
        <f>'пр.9,10'!N364</f>
        <v>5593</v>
      </c>
      <c r="J528" s="45">
        <f>'пр.9,10'!O364</f>
        <v>5895</v>
      </c>
    </row>
    <row r="529" spans="1:10" ht="27" thickBot="1">
      <c r="A529" s="88" t="s">
        <v>489</v>
      </c>
      <c r="B529" s="46" t="s">
        <v>285</v>
      </c>
      <c r="C529" s="8"/>
      <c r="D529" s="130">
        <f>D530</f>
        <v>0</v>
      </c>
      <c r="F529" s="88" t="s">
        <v>489</v>
      </c>
      <c r="G529" s="46" t="s">
        <v>285</v>
      </c>
      <c r="H529" s="8"/>
      <c r="I529" s="130">
        <f>I530</f>
        <v>0</v>
      </c>
      <c r="J529" s="130">
        <f>J530</f>
        <v>0</v>
      </c>
    </row>
    <row r="530" spans="1:10" ht="15" thickBot="1">
      <c r="A530" s="251" t="s">
        <v>303</v>
      </c>
      <c r="B530" s="46" t="s">
        <v>286</v>
      </c>
      <c r="C530" s="8"/>
      <c r="D530" s="130">
        <f>D532+D531</f>
        <v>0</v>
      </c>
      <c r="F530" s="251" t="s">
        <v>303</v>
      </c>
      <c r="G530" s="46" t="s">
        <v>286</v>
      </c>
      <c r="H530" s="8"/>
      <c r="I530" s="130">
        <f>I532+I531</f>
        <v>0</v>
      </c>
      <c r="J530" s="130">
        <f>J532+J531</f>
        <v>0</v>
      </c>
    </row>
    <row r="531" spans="1:10" ht="15" thickBot="1">
      <c r="A531" s="44" t="s">
        <v>436</v>
      </c>
      <c r="B531" s="46" t="s">
        <v>286</v>
      </c>
      <c r="C531" s="8" t="s">
        <v>450</v>
      </c>
      <c r="D531" s="130">
        <f>'пр.9,10'!G443</f>
        <v>0</v>
      </c>
      <c r="F531" s="44" t="s">
        <v>436</v>
      </c>
      <c r="G531" s="46" t="s">
        <v>286</v>
      </c>
      <c r="H531" s="8" t="s">
        <v>450</v>
      </c>
      <c r="I531" s="130">
        <v>0</v>
      </c>
      <c r="J531" s="130">
        <v>0</v>
      </c>
    </row>
    <row r="532" spans="1:10" ht="15" thickBot="1">
      <c r="A532" s="42" t="s">
        <v>707</v>
      </c>
      <c r="B532" s="46" t="s">
        <v>286</v>
      </c>
      <c r="C532" s="8" t="s">
        <v>259</v>
      </c>
      <c r="D532" s="130">
        <f>'пр.9,10'!G444</f>
        <v>0</v>
      </c>
      <c r="F532" s="42" t="s">
        <v>707</v>
      </c>
      <c r="G532" s="46" t="s">
        <v>286</v>
      </c>
      <c r="H532" s="8" t="s">
        <v>259</v>
      </c>
      <c r="I532" s="130">
        <v>0</v>
      </c>
      <c r="J532" s="130">
        <v>0</v>
      </c>
    </row>
    <row r="533" spans="1:10" ht="27" thickBot="1">
      <c r="A533" s="436" t="s">
        <v>197</v>
      </c>
      <c r="B533" s="437" t="s">
        <v>246</v>
      </c>
      <c r="C533" s="456"/>
      <c r="D533" s="439">
        <f>D534+D538</f>
        <v>0</v>
      </c>
      <c r="E533" s="455"/>
      <c r="F533" s="436" t="s">
        <v>197</v>
      </c>
      <c r="G533" s="437" t="s">
        <v>246</v>
      </c>
      <c r="H533" s="456"/>
      <c r="I533" s="439">
        <f>I534+I538</f>
        <v>0</v>
      </c>
      <c r="J533" s="439">
        <f>J534+J538</f>
        <v>0</v>
      </c>
    </row>
    <row r="534" spans="1:10" ht="40.200000000000003" thickBot="1">
      <c r="A534" s="68" t="s">
        <v>198</v>
      </c>
      <c r="B534" s="30" t="s">
        <v>260</v>
      </c>
      <c r="C534" s="8"/>
      <c r="D534" s="133">
        <f>D535+D536+D537</f>
        <v>0</v>
      </c>
      <c r="F534" s="68" t="s">
        <v>198</v>
      </c>
      <c r="G534" s="30" t="s">
        <v>260</v>
      </c>
      <c r="H534" s="8"/>
      <c r="I534" s="133">
        <f>I535+I536+I537</f>
        <v>0</v>
      </c>
      <c r="J534" s="133">
        <f>J535+J536+J537</f>
        <v>0</v>
      </c>
    </row>
    <row r="535" spans="1:10" ht="27.6" thickBot="1">
      <c r="A535" s="6" t="s">
        <v>439</v>
      </c>
      <c r="B535" s="30" t="s">
        <v>260</v>
      </c>
      <c r="C535" s="8" t="s">
        <v>341</v>
      </c>
      <c r="D535" s="45">
        <f>'пр.9,10'!G525</f>
        <v>0</v>
      </c>
      <c r="F535" s="6" t="s">
        <v>439</v>
      </c>
      <c r="G535" s="30" t="s">
        <v>260</v>
      </c>
      <c r="H535" s="8" t="s">
        <v>341</v>
      </c>
      <c r="I535" s="45">
        <v>0</v>
      </c>
      <c r="J535" s="45">
        <v>0</v>
      </c>
    </row>
    <row r="536" spans="1:10" ht="15" thickBot="1">
      <c r="A536" s="28" t="s">
        <v>436</v>
      </c>
      <c r="B536" s="30" t="s">
        <v>260</v>
      </c>
      <c r="C536" s="8" t="s">
        <v>450</v>
      </c>
      <c r="D536" s="45">
        <f>'пр.9,10'!G526</f>
        <v>0</v>
      </c>
      <c r="F536" s="28" t="s">
        <v>436</v>
      </c>
      <c r="G536" s="30" t="s">
        <v>260</v>
      </c>
      <c r="H536" s="8" t="s">
        <v>450</v>
      </c>
      <c r="I536" s="45">
        <v>0</v>
      </c>
      <c r="J536" s="45">
        <v>0</v>
      </c>
    </row>
    <row r="537" spans="1:10" ht="15" thickBot="1">
      <c r="A537" s="268" t="s">
        <v>437</v>
      </c>
      <c r="B537" s="30" t="s">
        <v>260</v>
      </c>
      <c r="C537" s="8" t="s">
        <v>340</v>
      </c>
      <c r="D537" s="45">
        <f>'пр.9,10'!G527</f>
        <v>0</v>
      </c>
      <c r="F537" s="268" t="s">
        <v>437</v>
      </c>
      <c r="G537" s="30" t="s">
        <v>260</v>
      </c>
      <c r="H537" s="8" t="s">
        <v>340</v>
      </c>
      <c r="I537" s="45">
        <v>0</v>
      </c>
      <c r="J537" s="45">
        <v>0</v>
      </c>
    </row>
    <row r="538" spans="1:10" ht="15" thickBot="1">
      <c r="A538" s="68" t="s">
        <v>438</v>
      </c>
      <c r="B538" s="30" t="s">
        <v>287</v>
      </c>
      <c r="C538" s="9"/>
      <c r="D538" s="133">
        <f>D539+D540</f>
        <v>0</v>
      </c>
      <c r="F538" s="68" t="s">
        <v>438</v>
      </c>
      <c r="G538" s="30" t="s">
        <v>287</v>
      </c>
      <c r="H538" s="9"/>
      <c r="I538" s="133">
        <f>I539+I540</f>
        <v>0</v>
      </c>
      <c r="J538" s="133">
        <f>J539+J540</f>
        <v>0</v>
      </c>
    </row>
    <row r="539" spans="1:10" ht="27.6" thickBot="1">
      <c r="A539" s="6" t="s">
        <v>439</v>
      </c>
      <c r="B539" s="30" t="s">
        <v>287</v>
      </c>
      <c r="C539" s="8" t="s">
        <v>341</v>
      </c>
      <c r="D539" s="45">
        <f>'пр.9,10'!G737</f>
        <v>0</v>
      </c>
      <c r="F539" s="6" t="s">
        <v>439</v>
      </c>
      <c r="G539" s="30" t="s">
        <v>287</v>
      </c>
      <c r="H539" s="8" t="s">
        <v>341</v>
      </c>
      <c r="I539" s="45">
        <v>0</v>
      </c>
      <c r="J539" s="45">
        <v>0</v>
      </c>
    </row>
    <row r="540" spans="1:10" ht="15" thickBot="1">
      <c r="A540" s="28" t="s">
        <v>436</v>
      </c>
      <c r="B540" s="30" t="s">
        <v>287</v>
      </c>
      <c r="C540" s="8" t="s">
        <v>450</v>
      </c>
      <c r="D540" s="45">
        <f>'пр.9,10'!G738</f>
        <v>0</v>
      </c>
      <c r="F540" s="28" t="s">
        <v>436</v>
      </c>
      <c r="G540" s="30" t="s">
        <v>287</v>
      </c>
      <c r="H540" s="8" t="s">
        <v>450</v>
      </c>
      <c r="I540" s="45">
        <v>0</v>
      </c>
      <c r="J540" s="45">
        <v>0</v>
      </c>
    </row>
    <row r="541" spans="1:10" ht="15" thickBot="1">
      <c r="A541" s="457" t="s">
        <v>247</v>
      </c>
      <c r="B541" s="437" t="s">
        <v>261</v>
      </c>
      <c r="C541" s="438"/>
      <c r="D541" s="439">
        <f>D542+D545+D548+D551+D554+D556+D559+D562+D564+D567+D572+D569+D575</f>
        <v>19510.799999999996</v>
      </c>
      <c r="E541" s="455"/>
      <c r="F541" s="457" t="s">
        <v>247</v>
      </c>
      <c r="G541" s="437" t="s">
        <v>261</v>
      </c>
      <c r="H541" s="438"/>
      <c r="I541" s="439">
        <f>I542+I545+I548+I551+I554+I556+I559+I562+I564+I567+I572+I569+I575</f>
        <v>19497.099999999999</v>
      </c>
      <c r="J541" s="439">
        <f>J542+J545+J548+J551+J554+J556+J559+J562+J564+J567+J572+J569+J575</f>
        <v>19455.599999999999</v>
      </c>
    </row>
    <row r="542" spans="1:10" ht="40.799999999999997" thickBot="1">
      <c r="A542" s="57" t="s">
        <v>248</v>
      </c>
      <c r="B542" s="30" t="s">
        <v>300</v>
      </c>
      <c r="C542" s="8"/>
      <c r="D542" s="45">
        <f>D543+D544</f>
        <v>2760.3</v>
      </c>
      <c r="F542" s="57" t="s">
        <v>248</v>
      </c>
      <c r="G542" s="30" t="s">
        <v>300</v>
      </c>
      <c r="H542" s="8"/>
      <c r="I542" s="45">
        <f>I543+I544</f>
        <v>2760.3</v>
      </c>
      <c r="J542" s="45">
        <f>J543+J544</f>
        <v>2760.3</v>
      </c>
    </row>
    <row r="543" spans="1:10" ht="27" thickBot="1">
      <c r="A543" s="31" t="s">
        <v>439</v>
      </c>
      <c r="B543" s="30" t="s">
        <v>300</v>
      </c>
      <c r="C543" s="8" t="s">
        <v>341</v>
      </c>
      <c r="D543" s="45">
        <f>'пр.9,10'!G296</f>
        <v>2426</v>
      </c>
      <c r="F543" s="31" t="s">
        <v>439</v>
      </c>
      <c r="G543" s="30" t="s">
        <v>300</v>
      </c>
      <c r="H543" s="8" t="s">
        <v>341</v>
      </c>
      <c r="I543" s="45">
        <f>'пр.9,10'!N296</f>
        <v>2426</v>
      </c>
      <c r="J543" s="45">
        <f>'пр.9,10'!O296</f>
        <v>2426</v>
      </c>
    </row>
    <row r="544" spans="1:10" ht="15" thickBot="1">
      <c r="A544" s="28" t="s">
        <v>436</v>
      </c>
      <c r="B544" s="30" t="s">
        <v>300</v>
      </c>
      <c r="C544" s="8" t="s">
        <v>450</v>
      </c>
      <c r="D544" s="45">
        <f>'пр.9,10'!G297</f>
        <v>334.3</v>
      </c>
      <c r="F544" s="28" t="s">
        <v>436</v>
      </c>
      <c r="G544" s="30" t="s">
        <v>300</v>
      </c>
      <c r="H544" s="8" t="s">
        <v>450</v>
      </c>
      <c r="I544" s="45">
        <f>'пр.9,10'!N297</f>
        <v>334.3</v>
      </c>
      <c r="J544" s="45">
        <f>'пр.9,10'!O297</f>
        <v>334.3</v>
      </c>
    </row>
    <row r="545" spans="1:10" ht="15" thickBot="1">
      <c r="A545" s="57" t="s">
        <v>249</v>
      </c>
      <c r="B545" s="30" t="s">
        <v>262</v>
      </c>
      <c r="C545" s="8"/>
      <c r="D545" s="45">
        <f>D546+D547</f>
        <v>1129.0999999999999</v>
      </c>
      <c r="F545" s="57" t="s">
        <v>249</v>
      </c>
      <c r="G545" s="30" t="s">
        <v>262</v>
      </c>
      <c r="H545" s="8"/>
      <c r="I545" s="45">
        <f>I546+I547</f>
        <v>1129.0999999999999</v>
      </c>
      <c r="J545" s="45">
        <f>J546+J547</f>
        <v>1129.0999999999999</v>
      </c>
    </row>
    <row r="546" spans="1:10" ht="27" thickBot="1">
      <c r="A546" s="31" t="s">
        <v>435</v>
      </c>
      <c r="B546" s="30" t="s">
        <v>262</v>
      </c>
      <c r="C546" s="8" t="s">
        <v>341</v>
      </c>
      <c r="D546" s="45">
        <f>'пр.9,10'!G299</f>
        <v>1052.5</v>
      </c>
      <c r="F546" s="31" t="s">
        <v>435</v>
      </c>
      <c r="G546" s="30" t="s">
        <v>262</v>
      </c>
      <c r="H546" s="8" t="s">
        <v>341</v>
      </c>
      <c r="I546" s="45">
        <f>'пр.9,10'!N299</f>
        <v>1052.5</v>
      </c>
      <c r="J546" s="45">
        <f>'пр.9,10'!O299</f>
        <v>1052.5</v>
      </c>
    </row>
    <row r="547" spans="1:10" ht="15" thickBot="1">
      <c r="A547" s="28" t="s">
        <v>436</v>
      </c>
      <c r="B547" s="30" t="s">
        <v>262</v>
      </c>
      <c r="C547" s="8" t="s">
        <v>450</v>
      </c>
      <c r="D547" s="45">
        <f>'пр.9,10'!G300</f>
        <v>76.599999999999994</v>
      </c>
      <c r="F547" s="28" t="s">
        <v>436</v>
      </c>
      <c r="G547" s="30" t="s">
        <v>262</v>
      </c>
      <c r="H547" s="8" t="s">
        <v>450</v>
      </c>
      <c r="I547" s="45">
        <f>'пр.9,10'!N300</f>
        <v>76.599999999999994</v>
      </c>
      <c r="J547" s="45">
        <f>'пр.9,10'!O300</f>
        <v>76.599999999999994</v>
      </c>
    </row>
    <row r="548" spans="1:10" ht="40.799999999999997" thickBot="1">
      <c r="A548" s="57" t="s">
        <v>250</v>
      </c>
      <c r="B548" s="30" t="s">
        <v>263</v>
      </c>
      <c r="C548" s="9"/>
      <c r="D548" s="45">
        <f>D549+D550</f>
        <v>1127.9000000000001</v>
      </c>
      <c r="F548" s="57" t="s">
        <v>250</v>
      </c>
      <c r="G548" s="30" t="s">
        <v>263</v>
      </c>
      <c r="H548" s="9"/>
      <c r="I548" s="45">
        <f>I549+I550</f>
        <v>1127.9000000000001</v>
      </c>
      <c r="J548" s="45">
        <f>J549+J550</f>
        <v>1127.9000000000001</v>
      </c>
    </row>
    <row r="549" spans="1:10" ht="27" thickBot="1">
      <c r="A549" s="31" t="s">
        <v>435</v>
      </c>
      <c r="B549" s="30" t="s">
        <v>263</v>
      </c>
      <c r="C549" s="8" t="s">
        <v>341</v>
      </c>
      <c r="D549" s="45">
        <f>'пр.9,10'!G447</f>
        <v>1043.9000000000001</v>
      </c>
      <c r="F549" s="31" t="s">
        <v>435</v>
      </c>
      <c r="G549" s="30" t="s">
        <v>263</v>
      </c>
      <c r="H549" s="8" t="s">
        <v>341</v>
      </c>
      <c r="I549" s="45">
        <f>'пр.9,10'!N447</f>
        <v>1043.9000000000001</v>
      </c>
      <c r="J549" s="45">
        <f>'пр.9,10'!O447</f>
        <v>1043.9000000000001</v>
      </c>
    </row>
    <row r="550" spans="1:10" ht="15" thickBot="1">
      <c r="A550" s="28" t="s">
        <v>436</v>
      </c>
      <c r="B550" s="30" t="s">
        <v>263</v>
      </c>
      <c r="C550" s="8" t="s">
        <v>450</v>
      </c>
      <c r="D550" s="45">
        <f>'пр.9,10'!G448</f>
        <v>84</v>
      </c>
      <c r="F550" s="28" t="s">
        <v>436</v>
      </c>
      <c r="G550" s="30" t="s">
        <v>263</v>
      </c>
      <c r="H550" s="8" t="s">
        <v>450</v>
      </c>
      <c r="I550" s="45">
        <f>'пр.9,10'!N448</f>
        <v>84</v>
      </c>
      <c r="J550" s="45">
        <f>'пр.9,10'!O448</f>
        <v>84</v>
      </c>
    </row>
    <row r="551" spans="1:10" ht="27.6" thickBot="1">
      <c r="A551" s="57" t="s">
        <v>251</v>
      </c>
      <c r="B551" s="30" t="s">
        <v>264</v>
      </c>
      <c r="C551" s="9"/>
      <c r="D551" s="45">
        <f>D552+D553</f>
        <v>120</v>
      </c>
      <c r="F551" s="57" t="s">
        <v>251</v>
      </c>
      <c r="G551" s="30" t="s">
        <v>264</v>
      </c>
      <c r="H551" s="9"/>
      <c r="I551" s="45">
        <f>I552+I553</f>
        <v>120</v>
      </c>
      <c r="J551" s="45">
        <f>J552+J553</f>
        <v>120</v>
      </c>
    </row>
    <row r="552" spans="1:10" ht="31.95" customHeight="1" thickBot="1">
      <c r="A552" s="31" t="s">
        <v>435</v>
      </c>
      <c r="B552" s="30" t="s">
        <v>264</v>
      </c>
      <c r="C552" s="8" t="s">
        <v>341</v>
      </c>
      <c r="D552" s="45">
        <f>'пр.9,10'!G355</f>
        <v>104.3</v>
      </c>
      <c r="F552" s="31" t="s">
        <v>435</v>
      </c>
      <c r="G552" s="30" t="s">
        <v>264</v>
      </c>
      <c r="H552" s="8" t="s">
        <v>341</v>
      </c>
      <c r="I552" s="45">
        <f>'пр.9,10'!N355</f>
        <v>104.3</v>
      </c>
      <c r="J552" s="45">
        <f>'пр.9,10'!O355</f>
        <v>104.3</v>
      </c>
    </row>
    <row r="553" spans="1:10" ht="15" thickBot="1">
      <c r="A553" s="28" t="s">
        <v>436</v>
      </c>
      <c r="B553" s="30" t="s">
        <v>264</v>
      </c>
      <c r="C553" s="8" t="s">
        <v>450</v>
      </c>
      <c r="D553" s="45">
        <f>'пр.9,10'!G356</f>
        <v>15.7</v>
      </c>
      <c r="F553" s="28" t="s">
        <v>436</v>
      </c>
      <c r="G553" s="30" t="s">
        <v>264</v>
      </c>
      <c r="H553" s="8" t="s">
        <v>450</v>
      </c>
      <c r="I553" s="45">
        <f>'пр.9,10'!N356</f>
        <v>15.7</v>
      </c>
      <c r="J553" s="45">
        <f>'пр.9,10'!O356</f>
        <v>15.7</v>
      </c>
    </row>
    <row r="554" spans="1:10" ht="27.6" thickBot="1">
      <c r="A554" s="57" t="s">
        <v>252</v>
      </c>
      <c r="B554" s="30" t="s">
        <v>661</v>
      </c>
      <c r="C554" s="8"/>
      <c r="D554" s="45">
        <f>D555</f>
        <v>1437.6</v>
      </c>
      <c r="F554" s="57" t="s">
        <v>252</v>
      </c>
      <c r="G554" s="30" t="s">
        <v>661</v>
      </c>
      <c r="H554" s="8"/>
      <c r="I554" s="45">
        <f>I555</f>
        <v>1437.6</v>
      </c>
      <c r="J554" s="45">
        <f>J555</f>
        <v>1437.6</v>
      </c>
    </row>
    <row r="555" spans="1:10" ht="15" thickBot="1">
      <c r="A555" s="42" t="s">
        <v>444</v>
      </c>
      <c r="B555" s="30" t="s">
        <v>661</v>
      </c>
      <c r="C555" s="8" t="s">
        <v>259</v>
      </c>
      <c r="D555" s="45">
        <f>'пр.9,10'!G220</f>
        <v>1437.6</v>
      </c>
      <c r="F555" s="42" t="s">
        <v>444</v>
      </c>
      <c r="G555" s="30" t="s">
        <v>661</v>
      </c>
      <c r="H555" s="8" t="s">
        <v>259</v>
      </c>
      <c r="I555" s="45">
        <f>'пр.9,10'!N220</f>
        <v>1437.6</v>
      </c>
      <c r="J555" s="45">
        <f>'пр.9,10'!O220</f>
        <v>1437.6</v>
      </c>
    </row>
    <row r="556" spans="1:10" ht="40.799999999999997" thickBot="1">
      <c r="A556" s="57" t="s">
        <v>253</v>
      </c>
      <c r="B556" s="30" t="s">
        <v>265</v>
      </c>
      <c r="C556" s="8"/>
      <c r="D556" s="45">
        <f>D557+D558</f>
        <v>1085.7</v>
      </c>
      <c r="F556" s="57" t="s">
        <v>253</v>
      </c>
      <c r="G556" s="30" t="s">
        <v>265</v>
      </c>
      <c r="H556" s="8"/>
      <c r="I556" s="45">
        <f>I557+I558</f>
        <v>1085.7</v>
      </c>
      <c r="J556" s="45">
        <f>J557+J558</f>
        <v>1085.7</v>
      </c>
    </row>
    <row r="557" spans="1:10" ht="27" thickBot="1">
      <c r="A557" s="31" t="s">
        <v>435</v>
      </c>
      <c r="B557" s="30" t="s">
        <v>265</v>
      </c>
      <c r="C557" s="8" t="s">
        <v>341</v>
      </c>
      <c r="D557" s="45">
        <f>'пр.9,10'!G450</f>
        <v>1034</v>
      </c>
      <c r="F557" s="31" t="s">
        <v>435</v>
      </c>
      <c r="G557" s="30" t="s">
        <v>265</v>
      </c>
      <c r="H557" s="8" t="s">
        <v>341</v>
      </c>
      <c r="I557" s="45">
        <f>'пр.9,10'!N450</f>
        <v>1034</v>
      </c>
      <c r="J557" s="45">
        <f>'пр.9,10'!O450</f>
        <v>1034</v>
      </c>
    </row>
    <row r="558" spans="1:10" ht="15" thickBot="1">
      <c r="A558" s="28" t="s">
        <v>436</v>
      </c>
      <c r="B558" s="30" t="s">
        <v>265</v>
      </c>
      <c r="C558" s="8" t="s">
        <v>450</v>
      </c>
      <c r="D558" s="45">
        <f>'пр.9,10'!G451</f>
        <v>51.7</v>
      </c>
      <c r="F558" s="28" t="s">
        <v>436</v>
      </c>
      <c r="G558" s="30" t="s">
        <v>265</v>
      </c>
      <c r="H558" s="8" t="s">
        <v>450</v>
      </c>
      <c r="I558" s="45">
        <f>'пр.9,10'!N451</f>
        <v>51.7</v>
      </c>
      <c r="J558" s="45">
        <f>'пр.9,10'!O451</f>
        <v>51.7</v>
      </c>
    </row>
    <row r="559" spans="1:10" ht="15" thickBot="1">
      <c r="A559" s="57" t="s">
        <v>254</v>
      </c>
      <c r="B559" s="30" t="s">
        <v>265</v>
      </c>
      <c r="C559" s="9"/>
      <c r="D559" s="45">
        <f>D561+D560</f>
        <v>10530</v>
      </c>
      <c r="F559" s="57" t="s">
        <v>254</v>
      </c>
      <c r="G559" s="30" t="s">
        <v>265</v>
      </c>
      <c r="H559" s="9"/>
      <c r="I559" s="45">
        <f>I561+I560</f>
        <v>10530</v>
      </c>
      <c r="J559" s="45">
        <f>J561+J560</f>
        <v>10530</v>
      </c>
    </row>
    <row r="560" spans="1:10" ht="15" thickBot="1">
      <c r="A560" s="28" t="s">
        <v>436</v>
      </c>
      <c r="B560" s="30" t="s">
        <v>265</v>
      </c>
      <c r="C560" s="8" t="s">
        <v>450</v>
      </c>
      <c r="D560" s="45">
        <f>'пр.9,10'!G430</f>
        <v>50</v>
      </c>
      <c r="F560" s="28" t="s">
        <v>436</v>
      </c>
      <c r="G560" s="30" t="s">
        <v>265</v>
      </c>
      <c r="H560" s="8" t="s">
        <v>450</v>
      </c>
      <c r="I560" s="45">
        <f>'пр.9,10'!N430</f>
        <v>50</v>
      </c>
      <c r="J560" s="45">
        <f>'пр.9,10'!O430</f>
        <v>50</v>
      </c>
    </row>
    <row r="561" spans="1:10" ht="15" thickBot="1">
      <c r="A561" s="42" t="s">
        <v>444</v>
      </c>
      <c r="B561" s="30" t="s">
        <v>265</v>
      </c>
      <c r="C561" s="8" t="s">
        <v>259</v>
      </c>
      <c r="D561" s="45">
        <f>'пр.9,10'!G431</f>
        <v>10480</v>
      </c>
      <c r="F561" s="42" t="s">
        <v>444</v>
      </c>
      <c r="G561" s="30" t="s">
        <v>265</v>
      </c>
      <c r="H561" s="8" t="s">
        <v>259</v>
      </c>
      <c r="I561" s="45">
        <f>'пр.9,10'!N431</f>
        <v>10480</v>
      </c>
      <c r="J561" s="45">
        <f>'пр.9,10'!O431</f>
        <v>10480</v>
      </c>
    </row>
    <row r="562" spans="1:10" ht="27.6" thickBot="1">
      <c r="A562" s="57" t="s">
        <v>255</v>
      </c>
      <c r="B562" s="30" t="s">
        <v>266</v>
      </c>
      <c r="C562" s="9"/>
      <c r="D562" s="45">
        <f>D563</f>
        <v>126</v>
      </c>
      <c r="F562" s="57" t="s">
        <v>255</v>
      </c>
      <c r="G562" s="30" t="s">
        <v>266</v>
      </c>
      <c r="H562" s="9"/>
      <c r="I562" s="45">
        <f>I563</f>
        <v>126</v>
      </c>
      <c r="J562" s="45">
        <f>J563</f>
        <v>126</v>
      </c>
    </row>
    <row r="563" spans="1:10" ht="15" thickBot="1">
      <c r="A563" s="28" t="s">
        <v>436</v>
      </c>
      <c r="B563" s="30" t="s">
        <v>266</v>
      </c>
      <c r="C563" s="8" t="s">
        <v>450</v>
      </c>
      <c r="D563" s="45">
        <f>'пр.9,10'!G359</f>
        <v>126</v>
      </c>
      <c r="F563" s="28" t="s">
        <v>436</v>
      </c>
      <c r="G563" s="30" t="s">
        <v>266</v>
      </c>
      <c r="H563" s="8" t="s">
        <v>450</v>
      </c>
      <c r="I563" s="45">
        <f>'пр.9,10'!N359</f>
        <v>126</v>
      </c>
      <c r="J563" s="45">
        <f>'пр.9,10'!O359</f>
        <v>126</v>
      </c>
    </row>
    <row r="564" spans="1:10" ht="27.6" thickBot="1">
      <c r="A564" s="57" t="s">
        <v>256</v>
      </c>
      <c r="B564" s="30" t="s">
        <v>267</v>
      </c>
      <c r="C564" s="9"/>
      <c r="D564" s="45">
        <f>D565+D566</f>
        <v>1125.5</v>
      </c>
      <c r="F564" s="57" t="s">
        <v>256</v>
      </c>
      <c r="G564" s="30" t="s">
        <v>267</v>
      </c>
      <c r="H564" s="9"/>
      <c r="I564" s="45">
        <f>I565+I566</f>
        <v>1125.5</v>
      </c>
      <c r="J564" s="45">
        <f>J565+J566</f>
        <v>1125.5</v>
      </c>
    </row>
    <row r="565" spans="1:10" ht="27" thickBot="1">
      <c r="A565" s="31" t="s">
        <v>435</v>
      </c>
      <c r="B565" s="30" t="s">
        <v>267</v>
      </c>
      <c r="C565" s="8" t="s">
        <v>341</v>
      </c>
      <c r="D565" s="45">
        <f>'пр.9,10'!G302</f>
        <v>1030.7</v>
      </c>
      <c r="F565" s="31" t="s">
        <v>435</v>
      </c>
      <c r="G565" s="30" t="s">
        <v>267</v>
      </c>
      <c r="H565" s="8" t="s">
        <v>341</v>
      </c>
      <c r="I565" s="45">
        <f>'пр.9,10'!N302</f>
        <v>1030.7</v>
      </c>
      <c r="J565" s="45">
        <f>'пр.9,10'!O302</f>
        <v>1030.7</v>
      </c>
    </row>
    <row r="566" spans="1:10" ht="15" thickBot="1">
      <c r="A566" s="28" t="s">
        <v>436</v>
      </c>
      <c r="B566" s="30" t="s">
        <v>267</v>
      </c>
      <c r="C566" s="8" t="s">
        <v>450</v>
      </c>
      <c r="D566" s="45">
        <f>'пр.9,10'!G303</f>
        <v>94.8</v>
      </c>
      <c r="F566" s="28" t="s">
        <v>436</v>
      </c>
      <c r="G566" s="30" t="s">
        <v>267</v>
      </c>
      <c r="H566" s="8" t="s">
        <v>450</v>
      </c>
      <c r="I566" s="45">
        <f>'пр.9,10'!N303</f>
        <v>94.8</v>
      </c>
      <c r="J566" s="45">
        <f>'пр.9,10'!O303</f>
        <v>94.8</v>
      </c>
    </row>
    <row r="567" spans="1:10" ht="54" thickBot="1">
      <c r="A567" s="57" t="s">
        <v>257</v>
      </c>
      <c r="B567" s="30" t="s">
        <v>268</v>
      </c>
      <c r="C567" s="8"/>
      <c r="D567" s="45">
        <f>D568</f>
        <v>0.7</v>
      </c>
      <c r="F567" s="57" t="s">
        <v>257</v>
      </c>
      <c r="G567" s="30" t="s">
        <v>268</v>
      </c>
      <c r="H567" s="8"/>
      <c r="I567" s="45">
        <f>I568</f>
        <v>0.7</v>
      </c>
      <c r="J567" s="45">
        <f>J568</f>
        <v>0.7</v>
      </c>
    </row>
    <row r="568" spans="1:10" ht="15" thickBot="1">
      <c r="A568" s="28" t="s">
        <v>436</v>
      </c>
      <c r="B568" s="30" t="s">
        <v>268</v>
      </c>
      <c r="C568" s="8" t="s">
        <v>450</v>
      </c>
      <c r="D568" s="45">
        <f>'пр.9,10'!G305</f>
        <v>0.7</v>
      </c>
      <c r="F568" s="28" t="s">
        <v>436</v>
      </c>
      <c r="G568" s="30" t="s">
        <v>268</v>
      </c>
      <c r="H568" s="8" t="s">
        <v>450</v>
      </c>
      <c r="I568" s="45">
        <f>'пр.9,10'!N305</f>
        <v>0.7</v>
      </c>
      <c r="J568" s="45">
        <f>'пр.9,10'!O305</f>
        <v>0.7</v>
      </c>
    </row>
    <row r="569" spans="1:10" ht="27.6" thickBot="1">
      <c r="A569" s="57" t="s">
        <v>488</v>
      </c>
      <c r="B569" s="46" t="s">
        <v>543</v>
      </c>
      <c r="C569" s="9"/>
      <c r="D569" s="45">
        <f>D570+D571</f>
        <v>11.600000000000001</v>
      </c>
      <c r="F569" s="57" t="s">
        <v>488</v>
      </c>
      <c r="G569" s="46" t="s">
        <v>543</v>
      </c>
      <c r="H569" s="9"/>
      <c r="I569" s="45">
        <f>I570+I571</f>
        <v>11.600000000000001</v>
      </c>
      <c r="J569" s="45">
        <f>J570+J571</f>
        <v>11.600000000000001</v>
      </c>
    </row>
    <row r="570" spans="1:10" ht="27" thickBot="1">
      <c r="A570" s="31" t="s">
        <v>435</v>
      </c>
      <c r="B570" s="46" t="s">
        <v>543</v>
      </c>
      <c r="C570" s="8" t="s">
        <v>341</v>
      </c>
      <c r="D570" s="45">
        <f>'пр.9,10'!G307</f>
        <v>8.4</v>
      </c>
      <c r="F570" s="31" t="s">
        <v>435</v>
      </c>
      <c r="G570" s="46" t="s">
        <v>543</v>
      </c>
      <c r="H570" s="8" t="s">
        <v>341</v>
      </c>
      <c r="I570" s="45">
        <f>'пр.9,10'!N307</f>
        <v>8.4</v>
      </c>
      <c r="J570" s="45">
        <f>'пр.9,10'!O307</f>
        <v>8.4</v>
      </c>
    </row>
    <row r="571" spans="1:10" ht="15" thickBot="1">
      <c r="A571" s="28" t="s">
        <v>436</v>
      </c>
      <c r="B571" s="46" t="s">
        <v>543</v>
      </c>
      <c r="C571" s="8" t="s">
        <v>450</v>
      </c>
      <c r="D571" s="45">
        <f>'пр.9,10'!G308</f>
        <v>3.2</v>
      </c>
      <c r="F571" s="28" t="s">
        <v>436</v>
      </c>
      <c r="G571" s="46" t="s">
        <v>543</v>
      </c>
      <c r="H571" s="8" t="s">
        <v>450</v>
      </c>
      <c r="I571" s="45">
        <f>'пр.9,10'!N308</f>
        <v>3.2</v>
      </c>
      <c r="J571" s="45">
        <f>'пр.9,10'!O308</f>
        <v>3.2</v>
      </c>
    </row>
    <row r="572" spans="1:10" ht="27.6" thickBot="1">
      <c r="A572" s="57" t="s">
        <v>258</v>
      </c>
      <c r="B572" s="30" t="s">
        <v>269</v>
      </c>
      <c r="C572" s="9"/>
      <c r="D572" s="45">
        <f>D573+D574</f>
        <v>7.3</v>
      </c>
      <c r="F572" s="57" t="s">
        <v>258</v>
      </c>
      <c r="G572" s="30" t="s">
        <v>269</v>
      </c>
      <c r="H572" s="9"/>
      <c r="I572" s="45">
        <f>I573+I574</f>
        <v>42.7</v>
      </c>
      <c r="J572" s="45">
        <f>J573+J574</f>
        <v>1.2</v>
      </c>
    </row>
    <row r="573" spans="1:10" ht="27" thickBot="1">
      <c r="A573" s="31" t="s">
        <v>435</v>
      </c>
      <c r="B573" s="30" t="s">
        <v>269</v>
      </c>
      <c r="C573" s="8" t="s">
        <v>341</v>
      </c>
      <c r="D573" s="45">
        <f>'пр.9,10'!G275</f>
        <v>0</v>
      </c>
      <c r="F573" s="31" t="s">
        <v>435</v>
      </c>
      <c r="G573" s="30" t="s">
        <v>269</v>
      </c>
      <c r="H573" s="8" t="s">
        <v>341</v>
      </c>
      <c r="I573" s="45">
        <f>'пр.9,10'!N275</f>
        <v>0</v>
      </c>
      <c r="J573" s="45">
        <f>'пр.9,10'!O275</f>
        <v>0</v>
      </c>
    </row>
    <row r="574" spans="1:10" ht="15" thickBot="1">
      <c r="A574" s="28" t="s">
        <v>436</v>
      </c>
      <c r="B574" s="30" t="s">
        <v>269</v>
      </c>
      <c r="C574" s="8" t="s">
        <v>450</v>
      </c>
      <c r="D574" s="45">
        <f>'пр.9,10'!G276</f>
        <v>7.3</v>
      </c>
      <c r="F574" s="28" t="s">
        <v>436</v>
      </c>
      <c r="G574" s="30" t="s">
        <v>269</v>
      </c>
      <c r="H574" s="8" t="s">
        <v>450</v>
      </c>
      <c r="I574" s="45">
        <f>'пр.9,10'!N276</f>
        <v>42.7</v>
      </c>
      <c r="J574" s="45">
        <f>'пр.9,10'!O276</f>
        <v>1.2</v>
      </c>
    </row>
    <row r="575" spans="1:10" ht="15" thickBot="1">
      <c r="A575" s="44" t="s">
        <v>680</v>
      </c>
      <c r="B575" s="46" t="s">
        <v>708</v>
      </c>
      <c r="C575" s="9"/>
      <c r="D575" s="45">
        <f>D576</f>
        <v>49.1</v>
      </c>
      <c r="F575" s="57" t="s">
        <v>680</v>
      </c>
      <c r="G575" s="46" t="s">
        <v>708</v>
      </c>
      <c r="H575" s="9"/>
      <c r="I575" s="45">
        <f>I576</f>
        <v>0</v>
      </c>
      <c r="J575" s="45">
        <f>J576</f>
        <v>0</v>
      </c>
    </row>
    <row r="576" spans="1:10" ht="15" thickBot="1">
      <c r="A576" s="28" t="s">
        <v>436</v>
      </c>
      <c r="B576" s="264" t="s">
        <v>708</v>
      </c>
      <c r="C576" s="406" t="s">
        <v>450</v>
      </c>
      <c r="D576" s="407">
        <f>'пр.9,10'!G310</f>
        <v>49.1</v>
      </c>
      <c r="F576" s="28" t="s">
        <v>436</v>
      </c>
      <c r="G576" s="46" t="s">
        <v>708</v>
      </c>
      <c r="H576" s="8" t="s">
        <v>450</v>
      </c>
      <c r="I576" s="45">
        <f>'пр.9,10'!N310</f>
        <v>0</v>
      </c>
      <c r="J576" s="45">
        <f>'пр.9,10'!O310</f>
        <v>0</v>
      </c>
    </row>
    <row r="577" spans="1:10" ht="15" thickBot="1">
      <c r="A577" s="451" t="s">
        <v>878</v>
      </c>
      <c r="B577" s="452"/>
      <c r="C577" s="453"/>
      <c r="D577" s="454">
        <f>D578</f>
        <v>1055.7</v>
      </c>
      <c r="E577" s="442"/>
      <c r="F577" s="451" t="s">
        <v>878</v>
      </c>
      <c r="G577" s="452"/>
      <c r="H577" s="453"/>
      <c r="I577" s="454" t="str">
        <f>I578</f>
        <v>1055,7</v>
      </c>
      <c r="J577" s="454" t="str">
        <f>J578</f>
        <v>1055,7</v>
      </c>
    </row>
    <row r="578" spans="1:10" ht="15" thickBot="1">
      <c r="A578" s="405" t="s">
        <v>951</v>
      </c>
      <c r="B578" s="408" t="s">
        <v>879</v>
      </c>
      <c r="C578" s="409" t="s">
        <v>843</v>
      </c>
      <c r="D578" s="45">
        <f>'пр.9,10'!G758</f>
        <v>1055.7</v>
      </c>
      <c r="F578" s="405" t="s">
        <v>951</v>
      </c>
      <c r="G578" s="408" t="s">
        <v>879</v>
      </c>
      <c r="H578" s="409" t="s">
        <v>843</v>
      </c>
      <c r="I578" s="46" t="str">
        <f>'пр.9,10'!N758</f>
        <v>1055,7</v>
      </c>
      <c r="J578" s="46" t="str">
        <f>'пр.9,10'!O758</f>
        <v>1055,7</v>
      </c>
    </row>
    <row r="579" spans="1:10">
      <c r="I579" t="s">
        <v>320</v>
      </c>
    </row>
  </sheetData>
  <mergeCells count="7">
    <mergeCell ref="I8:J8"/>
    <mergeCell ref="A7:C7"/>
    <mergeCell ref="A5:D5"/>
    <mergeCell ref="A6:D6"/>
    <mergeCell ref="F7:H7"/>
    <mergeCell ref="F5:J5"/>
    <mergeCell ref="F6:J6"/>
  </mergeCells>
  <phoneticPr fontId="9" type="noConversion"/>
  <pageMargins left="0.55118110236220474" right="0.15748031496062992" top="0.31496062992125984" bottom="0.31496062992125984" header="0.31496062992125984" footer="0.31496062992125984"/>
  <pageSetup paperSize="9" scale="80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60"/>
  <sheetViews>
    <sheetView topLeftCell="C1" zoomScaleNormal="100" workbookViewId="0">
      <selection activeCell="A468" sqref="A468"/>
    </sheetView>
  </sheetViews>
  <sheetFormatPr defaultRowHeight="14.4"/>
  <cols>
    <col min="1" max="1" width="51.6640625" style="18" customWidth="1"/>
    <col min="2" max="2" width="9.33203125" style="18" customWidth="1"/>
    <col min="3" max="3" width="9.109375" style="18"/>
    <col min="4" max="4" width="9.44140625" style="18" customWidth="1"/>
    <col min="5" max="5" width="15.109375" customWidth="1"/>
    <col min="6" max="6" width="8" customWidth="1"/>
    <col min="7" max="7" width="11.6640625" style="18" customWidth="1"/>
    <col min="8" max="8" width="53.33203125" customWidth="1"/>
    <col min="12" max="12" width="11.5546875" customWidth="1"/>
    <col min="13" max="13" width="6.88671875" customWidth="1"/>
    <col min="17" max="17" width="8.88671875" style="18"/>
  </cols>
  <sheetData>
    <row r="1" spans="1:15">
      <c r="G1" s="17" t="s">
        <v>886</v>
      </c>
      <c r="H1" s="18"/>
      <c r="I1" s="18"/>
      <c r="J1" s="18"/>
      <c r="K1" s="18"/>
      <c r="O1" s="17" t="s">
        <v>887</v>
      </c>
    </row>
    <row r="2" spans="1:15">
      <c r="G2" s="17" t="s">
        <v>363</v>
      </c>
      <c r="H2" s="18"/>
      <c r="I2" s="18"/>
      <c r="J2" s="18"/>
      <c r="K2" s="18"/>
      <c r="O2" s="17" t="s">
        <v>363</v>
      </c>
    </row>
    <row r="3" spans="1:15">
      <c r="G3" s="17" t="str">
        <f>'пр.1, 2'!D3</f>
        <v>проект</v>
      </c>
      <c r="H3" s="18"/>
      <c r="I3" s="18"/>
      <c r="J3" s="18"/>
      <c r="K3" s="18"/>
      <c r="O3" s="17" t="str">
        <f>G3</f>
        <v>проект</v>
      </c>
    </row>
    <row r="4" spans="1:15">
      <c r="A4" s="23"/>
      <c r="B4" s="23"/>
      <c r="C4" s="23"/>
      <c r="D4" s="23"/>
      <c r="H4" s="23"/>
      <c r="I4" s="23"/>
      <c r="J4" s="23"/>
      <c r="K4" s="23"/>
      <c r="N4" s="18"/>
    </row>
    <row r="5" spans="1:15">
      <c r="A5" s="550" t="s">
        <v>594</v>
      </c>
      <c r="B5" s="550"/>
      <c r="C5" s="550"/>
      <c r="D5" s="550"/>
      <c r="E5" s="550"/>
      <c r="F5" s="550"/>
      <c r="G5" s="550"/>
      <c r="H5" s="550" t="s">
        <v>594</v>
      </c>
      <c r="I5" s="550"/>
      <c r="J5" s="550"/>
      <c r="K5" s="550"/>
      <c r="L5" s="550"/>
      <c r="M5" s="550"/>
      <c r="N5" s="550"/>
    </row>
    <row r="6" spans="1:15">
      <c r="A6" s="550" t="s">
        <v>761</v>
      </c>
      <c r="B6" s="550"/>
      <c r="C6" s="550"/>
      <c r="D6" s="550"/>
      <c r="E6" s="550"/>
      <c r="F6" s="550"/>
      <c r="G6" s="550"/>
      <c r="H6" s="550" t="s">
        <v>762</v>
      </c>
      <c r="I6" s="550"/>
      <c r="J6" s="550"/>
      <c r="K6" s="550"/>
      <c r="L6" s="550"/>
      <c r="M6" s="550"/>
      <c r="N6" s="550"/>
    </row>
    <row r="7" spans="1:15">
      <c r="A7" s="550" t="s">
        <v>595</v>
      </c>
      <c r="B7" s="550"/>
      <c r="C7" s="550"/>
      <c r="D7" s="550"/>
      <c r="E7" s="550"/>
      <c r="F7" s="550"/>
      <c r="G7" s="550"/>
      <c r="H7" s="550" t="s">
        <v>595</v>
      </c>
      <c r="I7" s="550"/>
      <c r="J7" s="550"/>
      <c r="K7" s="550"/>
      <c r="L7" s="550"/>
      <c r="M7" s="550"/>
      <c r="N7" s="550"/>
    </row>
    <row r="8" spans="1:15">
      <c r="A8" s="550" t="s">
        <v>596</v>
      </c>
      <c r="B8" s="550"/>
      <c r="C8" s="550"/>
      <c r="D8" s="550"/>
      <c r="E8" s="550"/>
      <c r="F8" s="550"/>
      <c r="G8" s="550"/>
      <c r="H8" s="550" t="s">
        <v>596</v>
      </c>
      <c r="I8" s="550"/>
      <c r="J8" s="550"/>
      <c r="K8" s="550"/>
      <c r="L8" s="550"/>
      <c r="M8" s="550"/>
      <c r="N8" s="550"/>
    </row>
    <row r="9" spans="1:15" ht="15" thickBot="1">
      <c r="G9" s="19" t="s">
        <v>429</v>
      </c>
      <c r="H9" s="18"/>
      <c r="I9" s="18"/>
      <c r="J9" s="18"/>
      <c r="K9" s="18"/>
      <c r="N9" s="19"/>
      <c r="O9" s="19" t="s">
        <v>429</v>
      </c>
    </row>
    <row r="10" spans="1:15" ht="15" thickBot="1">
      <c r="A10" s="22" t="s">
        <v>430</v>
      </c>
      <c r="B10" s="32" t="s">
        <v>271</v>
      </c>
      <c r="C10" s="32" t="s">
        <v>431</v>
      </c>
      <c r="D10" s="32" t="s">
        <v>390</v>
      </c>
      <c r="E10" s="22" t="s">
        <v>270</v>
      </c>
      <c r="F10" s="22" t="s">
        <v>272</v>
      </c>
      <c r="G10" s="20" t="s">
        <v>366</v>
      </c>
      <c r="H10" s="22" t="s">
        <v>430</v>
      </c>
      <c r="I10" s="32" t="s">
        <v>271</v>
      </c>
      <c r="J10" s="32" t="s">
        <v>431</v>
      </c>
      <c r="K10" s="32" t="s">
        <v>390</v>
      </c>
      <c r="L10" s="22" t="s">
        <v>270</v>
      </c>
      <c r="M10" s="22" t="s">
        <v>272</v>
      </c>
      <c r="N10" s="551" t="s">
        <v>366</v>
      </c>
      <c r="O10" s="552"/>
    </row>
    <row r="11" spans="1:15" ht="15" thickBot="1">
      <c r="A11" s="176"/>
      <c r="B11" s="15"/>
      <c r="C11" s="133"/>
      <c r="D11" s="133"/>
      <c r="E11" s="133"/>
      <c r="F11" s="133"/>
      <c r="G11" s="134"/>
      <c r="H11" s="176"/>
      <c r="I11" s="15"/>
      <c r="J11" s="133"/>
      <c r="K11" s="133"/>
      <c r="L11" s="133"/>
      <c r="M11" s="133"/>
      <c r="N11" s="134" t="s">
        <v>757</v>
      </c>
      <c r="O11" s="134" t="s">
        <v>758</v>
      </c>
    </row>
    <row r="12" spans="1:15" ht="15" thickBot="1">
      <c r="A12" s="252" t="s">
        <v>434</v>
      </c>
      <c r="B12" s="253"/>
      <c r="C12" s="254"/>
      <c r="D12" s="254"/>
      <c r="E12" s="266"/>
      <c r="F12" s="266"/>
      <c r="G12" s="267">
        <f>G13+G221+G468+G503+G539+G592+G685+G717+G739+G757</f>
        <v>406435.6</v>
      </c>
      <c r="H12" s="252" t="s">
        <v>434</v>
      </c>
      <c r="I12" s="253"/>
      <c r="J12" s="254"/>
      <c r="K12" s="254"/>
      <c r="L12" s="266"/>
      <c r="M12" s="266"/>
      <c r="N12" s="267">
        <f>N13+N221+N468+N503+N539+N592+N685+N717+N739+N757</f>
        <v>380232.2</v>
      </c>
      <c r="O12" s="372">
        <f>O13+O221+O468+O503+O539+O592+O685+O717+O739+O757</f>
        <v>374219.69999999995</v>
      </c>
    </row>
    <row r="13" spans="1:15" ht="45" customHeight="1" thickBot="1">
      <c r="A13" s="461" t="s">
        <v>711</v>
      </c>
      <c r="B13" s="462">
        <v>901</v>
      </c>
      <c r="C13" s="463"/>
      <c r="D13" s="464"/>
      <c r="E13" s="465"/>
      <c r="F13" s="465"/>
      <c r="G13" s="466">
        <f>G14+G216</f>
        <v>206311.9</v>
      </c>
      <c r="H13" s="461" t="s">
        <v>711</v>
      </c>
      <c r="I13" s="462">
        <v>901</v>
      </c>
      <c r="J13" s="463"/>
      <c r="K13" s="464"/>
      <c r="L13" s="465"/>
      <c r="M13" s="465"/>
      <c r="N13" s="466">
        <f>N14+N216</f>
        <v>182422.30000000002</v>
      </c>
      <c r="O13" s="466">
        <f>O14+O216</f>
        <v>169435.69999999998</v>
      </c>
    </row>
    <row r="14" spans="1:15" ht="15" thickBot="1">
      <c r="A14" s="24" t="s">
        <v>441</v>
      </c>
      <c r="B14" s="133">
        <v>901</v>
      </c>
      <c r="C14" s="132" t="s">
        <v>424</v>
      </c>
      <c r="D14" s="132"/>
      <c r="E14" s="36"/>
      <c r="F14" s="36"/>
      <c r="G14" s="129">
        <f>G15+G55+G160+G115+G124</f>
        <v>204874.3</v>
      </c>
      <c r="H14" s="24" t="s">
        <v>441</v>
      </c>
      <c r="I14" s="133">
        <v>901</v>
      </c>
      <c r="J14" s="132" t="s">
        <v>424</v>
      </c>
      <c r="K14" s="132"/>
      <c r="L14" s="36"/>
      <c r="M14" s="36"/>
      <c r="N14" s="129">
        <f>N15+N55+N160+N115+N124</f>
        <v>180984.7</v>
      </c>
      <c r="O14" s="129">
        <f>O15+O55+O160+O115+O124</f>
        <v>167998.09999999998</v>
      </c>
    </row>
    <row r="15" spans="1:15" ht="15" thickBot="1">
      <c r="A15" s="24" t="s">
        <v>408</v>
      </c>
      <c r="B15" s="133">
        <v>901</v>
      </c>
      <c r="C15" s="132" t="s">
        <v>424</v>
      </c>
      <c r="D15" s="132" t="s">
        <v>420</v>
      </c>
      <c r="E15" s="36"/>
      <c r="F15" s="36"/>
      <c r="G15" s="129">
        <f>G16</f>
        <v>52470</v>
      </c>
      <c r="H15" s="24" t="s">
        <v>408</v>
      </c>
      <c r="I15" s="133">
        <v>901</v>
      </c>
      <c r="J15" s="132" t="s">
        <v>424</v>
      </c>
      <c r="K15" s="132" t="s">
        <v>420</v>
      </c>
      <c r="L15" s="36"/>
      <c r="M15" s="36"/>
      <c r="N15" s="129">
        <f>N16</f>
        <v>48055.799999999996</v>
      </c>
      <c r="O15" s="129">
        <f>O16</f>
        <v>42721.200000000004</v>
      </c>
    </row>
    <row r="16" spans="1:15" ht="40.200000000000003" thickBot="1">
      <c r="A16" s="204" t="s">
        <v>663</v>
      </c>
      <c r="B16" s="37">
        <v>901</v>
      </c>
      <c r="C16" s="38" t="s">
        <v>424</v>
      </c>
      <c r="D16" s="38" t="s">
        <v>420</v>
      </c>
      <c r="E16" s="29" t="s">
        <v>5</v>
      </c>
      <c r="F16" s="29"/>
      <c r="G16" s="129">
        <f>G17</f>
        <v>52470</v>
      </c>
      <c r="H16" s="204" t="s">
        <v>663</v>
      </c>
      <c r="I16" s="37">
        <v>901</v>
      </c>
      <c r="J16" s="38" t="s">
        <v>424</v>
      </c>
      <c r="K16" s="38" t="s">
        <v>420</v>
      </c>
      <c r="L16" s="29" t="s">
        <v>5</v>
      </c>
      <c r="M16" s="29"/>
      <c r="N16" s="129">
        <f>N17</f>
        <v>48055.799999999996</v>
      </c>
      <c r="O16" s="129">
        <f>O17</f>
        <v>42721.200000000004</v>
      </c>
    </row>
    <row r="17" spans="1:18" ht="27" thickBot="1">
      <c r="A17" s="49" t="s">
        <v>664</v>
      </c>
      <c r="B17" s="69">
        <v>901</v>
      </c>
      <c r="C17" s="70" t="s">
        <v>424</v>
      </c>
      <c r="D17" s="70" t="s">
        <v>420</v>
      </c>
      <c r="E17" s="59" t="s">
        <v>6</v>
      </c>
      <c r="F17" s="59"/>
      <c r="G17" s="135">
        <f>G18+G40+G44+G51</f>
        <v>52470</v>
      </c>
      <c r="H17" s="49" t="s">
        <v>664</v>
      </c>
      <c r="I17" s="69">
        <v>901</v>
      </c>
      <c r="J17" s="70" t="s">
        <v>424</v>
      </c>
      <c r="K17" s="70" t="s">
        <v>420</v>
      </c>
      <c r="L17" s="59" t="s">
        <v>6</v>
      </c>
      <c r="M17" s="59"/>
      <c r="N17" s="135">
        <f>N18+N40+N44+N51</f>
        <v>48055.799999999996</v>
      </c>
      <c r="O17" s="135">
        <f>O18+O40+O44+O51</f>
        <v>42721.200000000004</v>
      </c>
    </row>
    <row r="18" spans="1:18" ht="79.8" thickBot="1">
      <c r="A18" s="52" t="s">
        <v>956</v>
      </c>
      <c r="B18" s="37">
        <v>901</v>
      </c>
      <c r="C18" s="38" t="s">
        <v>424</v>
      </c>
      <c r="D18" s="38" t="s">
        <v>420</v>
      </c>
      <c r="E18" s="29" t="s">
        <v>7</v>
      </c>
      <c r="F18" s="29"/>
      <c r="G18" s="129">
        <f>G19+G21+G24+G27+G29+G33+G36+G38+G31</f>
        <v>52470</v>
      </c>
      <c r="H18" s="52" t="s">
        <v>956</v>
      </c>
      <c r="I18" s="37">
        <v>901</v>
      </c>
      <c r="J18" s="38" t="s">
        <v>424</v>
      </c>
      <c r="K18" s="38" t="s">
        <v>420</v>
      </c>
      <c r="L18" s="29" t="s">
        <v>7</v>
      </c>
      <c r="M18" s="29"/>
      <c r="N18" s="129">
        <f>N19+N21+N24+N27+N29+N33+N36+N38+N31</f>
        <v>48055.799999999996</v>
      </c>
      <c r="O18" s="129">
        <f>O19+O21+O24+O27+O29+O33+O36+O38+O31</f>
        <v>42721.200000000004</v>
      </c>
    </row>
    <row r="19" spans="1:18" ht="15" thickBot="1">
      <c r="A19" s="53" t="s">
        <v>448</v>
      </c>
      <c r="B19" s="150">
        <v>901</v>
      </c>
      <c r="C19" s="136" t="s">
        <v>424</v>
      </c>
      <c r="D19" s="136" t="s">
        <v>420</v>
      </c>
      <c r="E19" s="30" t="s">
        <v>8</v>
      </c>
      <c r="F19" s="29"/>
      <c r="G19" s="130">
        <f>G20</f>
        <v>0</v>
      </c>
      <c r="H19" s="53" t="s">
        <v>448</v>
      </c>
      <c r="I19" s="150">
        <v>901</v>
      </c>
      <c r="J19" s="136" t="s">
        <v>424</v>
      </c>
      <c r="K19" s="136" t="s">
        <v>420</v>
      </c>
      <c r="L19" s="30" t="s">
        <v>8</v>
      </c>
      <c r="M19" s="29"/>
      <c r="N19" s="130">
        <f>N20</f>
        <v>0</v>
      </c>
      <c r="O19" s="130">
        <f>O20</f>
        <v>0</v>
      </c>
    </row>
    <row r="20" spans="1:18" ht="37.200000000000003" thickBot="1">
      <c r="A20" s="5" t="s">
        <v>439</v>
      </c>
      <c r="B20" s="33">
        <v>901</v>
      </c>
      <c r="C20" s="30" t="s">
        <v>424</v>
      </c>
      <c r="D20" s="30" t="s">
        <v>420</v>
      </c>
      <c r="E20" s="30" t="s">
        <v>8</v>
      </c>
      <c r="F20" s="30">
        <v>100</v>
      </c>
      <c r="G20" s="130"/>
      <c r="H20" s="5" t="s">
        <v>439</v>
      </c>
      <c r="I20" s="33">
        <v>901</v>
      </c>
      <c r="J20" s="30" t="s">
        <v>424</v>
      </c>
      <c r="K20" s="30" t="s">
        <v>420</v>
      </c>
      <c r="L20" s="30" t="s">
        <v>8</v>
      </c>
      <c r="M20" s="30">
        <v>100</v>
      </c>
      <c r="N20" s="130"/>
      <c r="O20" s="130"/>
    </row>
    <row r="21" spans="1:18" ht="27" thickBot="1">
      <c r="A21" s="167" t="s">
        <v>449</v>
      </c>
      <c r="B21" s="34">
        <v>901</v>
      </c>
      <c r="C21" s="72" t="s">
        <v>424</v>
      </c>
      <c r="D21" s="72" t="s">
        <v>420</v>
      </c>
      <c r="E21" s="30" t="s">
        <v>9</v>
      </c>
      <c r="F21" s="30"/>
      <c r="G21" s="130">
        <f>G22+G23</f>
        <v>3165</v>
      </c>
      <c r="H21" s="251" t="s">
        <v>449</v>
      </c>
      <c r="I21" s="34">
        <v>901</v>
      </c>
      <c r="J21" s="72" t="s">
        <v>424</v>
      </c>
      <c r="K21" s="72" t="s">
        <v>420</v>
      </c>
      <c r="L21" s="30" t="s">
        <v>9</v>
      </c>
      <c r="M21" s="30"/>
      <c r="N21" s="130">
        <f>N22+N23</f>
        <v>1338.7</v>
      </c>
      <c r="O21" s="130">
        <f>O22+O23</f>
        <v>1000</v>
      </c>
      <c r="R21" t="s">
        <v>320</v>
      </c>
    </row>
    <row r="22" spans="1:18" ht="15" thickBot="1">
      <c r="A22" s="27" t="s">
        <v>436</v>
      </c>
      <c r="B22" s="33">
        <v>901</v>
      </c>
      <c r="C22" s="30" t="s">
        <v>424</v>
      </c>
      <c r="D22" s="30" t="s">
        <v>420</v>
      </c>
      <c r="E22" s="30" t="s">
        <v>10</v>
      </c>
      <c r="F22" s="30" t="s">
        <v>450</v>
      </c>
      <c r="G22" s="130">
        <f>2165+1000</f>
        <v>3165</v>
      </c>
      <c r="H22" s="27" t="s">
        <v>436</v>
      </c>
      <c r="I22" s="33">
        <v>901</v>
      </c>
      <c r="J22" s="30" t="s">
        <v>424</v>
      </c>
      <c r="K22" s="30" t="s">
        <v>420</v>
      </c>
      <c r="L22" s="30" t="s">
        <v>10</v>
      </c>
      <c r="M22" s="30" t="s">
        <v>450</v>
      </c>
      <c r="N22" s="130">
        <f>337+1.7+1000</f>
        <v>1338.7</v>
      </c>
      <c r="O22" s="130">
        <v>1000</v>
      </c>
    </row>
    <row r="23" spans="1:18" ht="15" thickBot="1">
      <c r="A23" s="43" t="s">
        <v>437</v>
      </c>
      <c r="B23" s="33">
        <v>901</v>
      </c>
      <c r="C23" s="30" t="s">
        <v>424</v>
      </c>
      <c r="D23" s="30" t="s">
        <v>420</v>
      </c>
      <c r="E23" s="30" t="s">
        <v>10</v>
      </c>
      <c r="F23" s="30" t="s">
        <v>340</v>
      </c>
      <c r="G23" s="137"/>
      <c r="H23" s="43" t="s">
        <v>437</v>
      </c>
      <c r="I23" s="33">
        <v>901</v>
      </c>
      <c r="J23" s="30" t="s">
        <v>424</v>
      </c>
      <c r="K23" s="30" t="s">
        <v>420</v>
      </c>
      <c r="L23" s="30" t="s">
        <v>10</v>
      </c>
      <c r="M23" s="30" t="s">
        <v>340</v>
      </c>
      <c r="N23" s="137"/>
      <c r="O23" s="137"/>
    </row>
    <row r="24" spans="1:18" ht="27" thickBot="1">
      <c r="A24" s="167" t="s">
        <v>0</v>
      </c>
      <c r="B24" s="34">
        <v>901</v>
      </c>
      <c r="C24" s="72" t="s">
        <v>424</v>
      </c>
      <c r="D24" s="72" t="s">
        <v>420</v>
      </c>
      <c r="E24" s="30" t="s">
        <v>11</v>
      </c>
      <c r="F24" s="30"/>
      <c r="G24" s="130">
        <f>G26+G25</f>
        <v>0</v>
      </c>
      <c r="H24" s="251" t="s">
        <v>0</v>
      </c>
      <c r="I24" s="34">
        <v>901</v>
      </c>
      <c r="J24" s="72" t="s">
        <v>424</v>
      </c>
      <c r="K24" s="72" t="s">
        <v>420</v>
      </c>
      <c r="L24" s="30" t="s">
        <v>11</v>
      </c>
      <c r="M24" s="30"/>
      <c r="N24" s="130">
        <f>N26+N25</f>
        <v>0</v>
      </c>
      <c r="O24" s="130">
        <f>O26+O25</f>
        <v>0</v>
      </c>
    </row>
    <row r="25" spans="1:18" ht="36.6" thickBot="1">
      <c r="A25" s="173" t="s">
        <v>439</v>
      </c>
      <c r="B25" s="33">
        <v>901</v>
      </c>
      <c r="C25" s="30" t="s">
        <v>424</v>
      </c>
      <c r="D25" s="30" t="s">
        <v>420</v>
      </c>
      <c r="E25" s="30" t="s">
        <v>11</v>
      </c>
      <c r="F25" s="30" t="s">
        <v>341</v>
      </c>
      <c r="G25" s="130"/>
      <c r="H25" s="173" t="s">
        <v>439</v>
      </c>
      <c r="I25" s="33">
        <v>901</v>
      </c>
      <c r="J25" s="30" t="s">
        <v>424</v>
      </c>
      <c r="K25" s="30" t="s">
        <v>420</v>
      </c>
      <c r="L25" s="30" t="s">
        <v>11</v>
      </c>
      <c r="M25" s="30" t="s">
        <v>341</v>
      </c>
      <c r="N25" s="130"/>
      <c r="O25" s="130"/>
    </row>
    <row r="26" spans="1:18" ht="15" thickBot="1">
      <c r="A26" s="27" t="s">
        <v>436</v>
      </c>
      <c r="B26" s="33">
        <v>901</v>
      </c>
      <c r="C26" s="30" t="s">
        <v>424</v>
      </c>
      <c r="D26" s="30" t="s">
        <v>420</v>
      </c>
      <c r="E26" s="30" t="s">
        <v>11</v>
      </c>
      <c r="F26" s="30" t="s">
        <v>450</v>
      </c>
      <c r="G26" s="130"/>
      <c r="H26" s="27" t="s">
        <v>436</v>
      </c>
      <c r="I26" s="33">
        <v>901</v>
      </c>
      <c r="J26" s="30" t="s">
        <v>424</v>
      </c>
      <c r="K26" s="30" t="s">
        <v>420</v>
      </c>
      <c r="L26" s="30" t="s">
        <v>11</v>
      </c>
      <c r="M26" s="30" t="s">
        <v>450</v>
      </c>
      <c r="N26" s="130"/>
      <c r="O26" s="130"/>
    </row>
    <row r="27" spans="1:18" ht="40.200000000000003" thickBot="1">
      <c r="A27" s="167" t="s">
        <v>1</v>
      </c>
      <c r="B27" s="34">
        <v>901</v>
      </c>
      <c r="C27" s="72" t="s">
        <v>424</v>
      </c>
      <c r="D27" s="72" t="s">
        <v>420</v>
      </c>
      <c r="E27" s="30" t="s">
        <v>12</v>
      </c>
      <c r="F27" s="30"/>
      <c r="G27" s="130">
        <f>G28</f>
        <v>0</v>
      </c>
      <c r="H27" s="251" t="s">
        <v>1</v>
      </c>
      <c r="I27" s="34">
        <v>901</v>
      </c>
      <c r="J27" s="72" t="s">
        <v>424</v>
      </c>
      <c r="K27" s="72" t="s">
        <v>420</v>
      </c>
      <c r="L27" s="30" t="s">
        <v>12</v>
      </c>
      <c r="M27" s="30"/>
      <c r="N27" s="130">
        <f>N28</f>
        <v>0</v>
      </c>
      <c r="O27" s="130">
        <f>O28</f>
        <v>0</v>
      </c>
    </row>
    <row r="28" spans="1:18" ht="15" thickBot="1">
      <c r="A28" s="27" t="s">
        <v>436</v>
      </c>
      <c r="B28" s="33">
        <v>901</v>
      </c>
      <c r="C28" s="30" t="s">
        <v>424</v>
      </c>
      <c r="D28" s="30" t="s">
        <v>420</v>
      </c>
      <c r="E28" s="30" t="s">
        <v>12</v>
      </c>
      <c r="F28" s="30" t="s">
        <v>450</v>
      </c>
      <c r="G28" s="130"/>
      <c r="H28" s="27" t="s">
        <v>436</v>
      </c>
      <c r="I28" s="33">
        <v>901</v>
      </c>
      <c r="J28" s="30" t="s">
        <v>424</v>
      </c>
      <c r="K28" s="30" t="s">
        <v>420</v>
      </c>
      <c r="L28" s="30" t="s">
        <v>12</v>
      </c>
      <c r="M28" s="30" t="s">
        <v>450</v>
      </c>
      <c r="N28" s="130"/>
      <c r="O28" s="130"/>
    </row>
    <row r="29" spans="1:18" ht="27" thickBot="1">
      <c r="A29" s="54" t="s">
        <v>2</v>
      </c>
      <c r="B29" s="34">
        <v>901</v>
      </c>
      <c r="C29" s="72" t="s">
        <v>424</v>
      </c>
      <c r="D29" s="72" t="s">
        <v>420</v>
      </c>
      <c r="E29" s="30" t="s">
        <v>13</v>
      </c>
      <c r="F29" s="29"/>
      <c r="G29" s="130">
        <f>G30</f>
        <v>2051.5</v>
      </c>
      <c r="H29" s="54" t="s">
        <v>2</v>
      </c>
      <c r="I29" s="34">
        <v>901</v>
      </c>
      <c r="J29" s="72" t="s">
        <v>424</v>
      </c>
      <c r="K29" s="72" t="s">
        <v>420</v>
      </c>
      <c r="L29" s="30" t="s">
        <v>13</v>
      </c>
      <c r="M29" s="29"/>
      <c r="N29" s="130">
        <f>N30</f>
        <v>2051.5</v>
      </c>
      <c r="O29" s="130">
        <f>O30</f>
        <v>2018.5</v>
      </c>
    </row>
    <row r="30" spans="1:18" ht="15" thickBot="1">
      <c r="A30" s="27" t="s">
        <v>436</v>
      </c>
      <c r="B30" s="33">
        <v>901</v>
      </c>
      <c r="C30" s="30" t="s">
        <v>424</v>
      </c>
      <c r="D30" s="30" t="s">
        <v>420</v>
      </c>
      <c r="E30" s="30" t="s">
        <v>13</v>
      </c>
      <c r="F30" s="30" t="s">
        <v>450</v>
      </c>
      <c r="G30" s="130">
        <v>2051.5</v>
      </c>
      <c r="H30" s="27" t="s">
        <v>436</v>
      </c>
      <c r="I30" s="33">
        <v>901</v>
      </c>
      <c r="J30" s="30" t="s">
        <v>424</v>
      </c>
      <c r="K30" s="30" t="s">
        <v>420</v>
      </c>
      <c r="L30" s="30" t="s">
        <v>13</v>
      </c>
      <c r="M30" s="30" t="s">
        <v>450</v>
      </c>
      <c r="N30" s="130">
        <v>2051.5</v>
      </c>
      <c r="O30" s="130">
        <f>2051.5-33</f>
        <v>2018.5</v>
      </c>
    </row>
    <row r="31" spans="1:18" ht="40.200000000000003" thickBot="1">
      <c r="A31" s="54" t="s">
        <v>957</v>
      </c>
      <c r="B31" s="34">
        <v>901</v>
      </c>
      <c r="C31" s="72" t="s">
        <v>424</v>
      </c>
      <c r="D31" s="72" t="s">
        <v>420</v>
      </c>
      <c r="E31" s="30" t="s">
        <v>728</v>
      </c>
      <c r="F31" s="29"/>
      <c r="G31" s="130">
        <f>G32</f>
        <v>0</v>
      </c>
      <c r="H31" s="54" t="s">
        <v>957</v>
      </c>
      <c r="I31" s="34">
        <v>901</v>
      </c>
      <c r="J31" s="72" t="s">
        <v>424</v>
      </c>
      <c r="K31" s="72" t="s">
        <v>420</v>
      </c>
      <c r="L31" s="30" t="s">
        <v>728</v>
      </c>
      <c r="M31" s="29"/>
      <c r="N31" s="130">
        <f>N32</f>
        <v>0</v>
      </c>
      <c r="O31" s="130">
        <f>O32</f>
        <v>0</v>
      </c>
    </row>
    <row r="32" spans="1:18" ht="15" thickBot="1">
      <c r="A32" s="27" t="s">
        <v>436</v>
      </c>
      <c r="B32" s="33">
        <v>901</v>
      </c>
      <c r="C32" s="30" t="s">
        <v>424</v>
      </c>
      <c r="D32" s="30" t="s">
        <v>420</v>
      </c>
      <c r="E32" s="30" t="s">
        <v>728</v>
      </c>
      <c r="F32" s="30" t="s">
        <v>450</v>
      </c>
      <c r="G32" s="130"/>
      <c r="H32" s="27" t="s">
        <v>436</v>
      </c>
      <c r="I32" s="33">
        <v>901</v>
      </c>
      <c r="J32" s="30" t="s">
        <v>424</v>
      </c>
      <c r="K32" s="30" t="s">
        <v>420</v>
      </c>
      <c r="L32" s="30" t="s">
        <v>728</v>
      </c>
      <c r="M32" s="30" t="s">
        <v>450</v>
      </c>
      <c r="N32" s="130"/>
      <c r="O32" s="130"/>
    </row>
    <row r="33" spans="1:15" ht="53.4" thickBot="1">
      <c r="A33" s="167" t="s">
        <v>4</v>
      </c>
      <c r="B33" s="34">
        <v>901</v>
      </c>
      <c r="C33" s="72" t="s">
        <v>424</v>
      </c>
      <c r="D33" s="72" t="s">
        <v>420</v>
      </c>
      <c r="E33" s="30" t="s">
        <v>14</v>
      </c>
      <c r="F33" s="29"/>
      <c r="G33" s="130">
        <f>G34+G35</f>
        <v>47253.5</v>
      </c>
      <c r="H33" s="251" t="s">
        <v>4</v>
      </c>
      <c r="I33" s="34">
        <v>901</v>
      </c>
      <c r="J33" s="72" t="s">
        <v>424</v>
      </c>
      <c r="K33" s="72" t="s">
        <v>420</v>
      </c>
      <c r="L33" s="30" t="s">
        <v>14</v>
      </c>
      <c r="M33" s="29"/>
      <c r="N33" s="130">
        <f>N34+N35</f>
        <v>44665.599999999999</v>
      </c>
      <c r="O33" s="130">
        <f>O34+O35</f>
        <v>39702.700000000004</v>
      </c>
    </row>
    <row r="34" spans="1:15" ht="36.6" thickBot="1">
      <c r="A34" s="27" t="s">
        <v>439</v>
      </c>
      <c r="B34" s="33">
        <v>901</v>
      </c>
      <c r="C34" s="30" t="s">
        <v>424</v>
      </c>
      <c r="D34" s="30" t="s">
        <v>420</v>
      </c>
      <c r="E34" s="30" t="s">
        <v>14</v>
      </c>
      <c r="F34" s="30">
        <v>100</v>
      </c>
      <c r="G34" s="130">
        <v>47104.5</v>
      </c>
      <c r="H34" s="27" t="s">
        <v>439</v>
      </c>
      <c r="I34" s="33">
        <v>901</v>
      </c>
      <c r="J34" s="30" t="s">
        <v>424</v>
      </c>
      <c r="K34" s="30" t="s">
        <v>420</v>
      </c>
      <c r="L34" s="30" t="s">
        <v>14</v>
      </c>
      <c r="M34" s="30">
        <v>100</v>
      </c>
      <c r="N34" s="130">
        <v>44511.5</v>
      </c>
      <c r="O34" s="130">
        <v>39563.9</v>
      </c>
    </row>
    <row r="35" spans="1:15" ht="15" thickBot="1">
      <c r="A35" s="27" t="s">
        <v>436</v>
      </c>
      <c r="B35" s="33">
        <v>901</v>
      </c>
      <c r="C35" s="30" t="s">
        <v>424</v>
      </c>
      <c r="D35" s="30" t="s">
        <v>420</v>
      </c>
      <c r="E35" s="30" t="s">
        <v>14</v>
      </c>
      <c r="F35" s="30" t="s">
        <v>450</v>
      </c>
      <c r="G35" s="130">
        <v>149</v>
      </c>
      <c r="H35" s="27" t="s">
        <v>436</v>
      </c>
      <c r="I35" s="33">
        <v>901</v>
      </c>
      <c r="J35" s="30" t="s">
        <v>424</v>
      </c>
      <c r="K35" s="30" t="s">
        <v>420</v>
      </c>
      <c r="L35" s="30" t="s">
        <v>14</v>
      </c>
      <c r="M35" s="30" t="s">
        <v>450</v>
      </c>
      <c r="N35" s="130">
        <v>154.1</v>
      </c>
      <c r="O35" s="130">
        <v>138.80000000000001</v>
      </c>
    </row>
    <row r="36" spans="1:15" ht="37.200000000000003" thickBot="1">
      <c r="A36" s="48" t="s">
        <v>451</v>
      </c>
      <c r="B36" s="33">
        <v>901</v>
      </c>
      <c r="C36" s="30" t="s">
        <v>424</v>
      </c>
      <c r="D36" s="30" t="s">
        <v>420</v>
      </c>
      <c r="E36" s="8" t="s">
        <v>619</v>
      </c>
      <c r="F36" s="8"/>
      <c r="G36" s="21">
        <f>G37</f>
        <v>0</v>
      </c>
      <c r="H36" s="48" t="s">
        <v>451</v>
      </c>
      <c r="I36" s="33">
        <v>901</v>
      </c>
      <c r="J36" s="30" t="s">
        <v>424</v>
      </c>
      <c r="K36" s="30" t="s">
        <v>420</v>
      </c>
      <c r="L36" s="8" t="s">
        <v>619</v>
      </c>
      <c r="M36" s="8"/>
      <c r="N36" s="21">
        <f>N37</f>
        <v>0</v>
      </c>
      <c r="O36" s="21">
        <f>O37</f>
        <v>0</v>
      </c>
    </row>
    <row r="37" spans="1:15" ht="15" thickBot="1">
      <c r="A37" s="27" t="s">
        <v>436</v>
      </c>
      <c r="B37" s="33">
        <v>901</v>
      </c>
      <c r="C37" s="30" t="s">
        <v>424</v>
      </c>
      <c r="D37" s="30" t="s">
        <v>420</v>
      </c>
      <c r="E37" s="8" t="s">
        <v>619</v>
      </c>
      <c r="F37" s="8" t="s">
        <v>450</v>
      </c>
      <c r="G37" s="21"/>
      <c r="H37" s="27" t="s">
        <v>436</v>
      </c>
      <c r="I37" s="33">
        <v>901</v>
      </c>
      <c r="J37" s="30" t="s">
        <v>424</v>
      </c>
      <c r="K37" s="30" t="s">
        <v>420</v>
      </c>
      <c r="L37" s="8" t="s">
        <v>619</v>
      </c>
      <c r="M37" s="8" t="s">
        <v>450</v>
      </c>
      <c r="N37" s="21"/>
      <c r="O37" s="21"/>
    </row>
    <row r="38" spans="1:15" ht="37.200000000000003" thickBot="1">
      <c r="A38" s="48" t="s">
        <v>660</v>
      </c>
      <c r="B38" s="33">
        <v>901</v>
      </c>
      <c r="C38" s="30" t="s">
        <v>424</v>
      </c>
      <c r="D38" s="30" t="s">
        <v>420</v>
      </c>
      <c r="E38" s="8" t="s">
        <v>619</v>
      </c>
      <c r="F38" s="8"/>
      <c r="G38" s="21">
        <f>G39</f>
        <v>0</v>
      </c>
      <c r="H38" s="48" t="s">
        <v>660</v>
      </c>
      <c r="I38" s="33">
        <v>901</v>
      </c>
      <c r="J38" s="30" t="s">
        <v>424</v>
      </c>
      <c r="K38" s="30" t="s">
        <v>420</v>
      </c>
      <c r="L38" s="8" t="s">
        <v>619</v>
      </c>
      <c r="M38" s="8"/>
      <c r="N38" s="21">
        <f>N39</f>
        <v>0</v>
      </c>
      <c r="O38" s="21">
        <f>O39</f>
        <v>0</v>
      </c>
    </row>
    <row r="39" spans="1:15" ht="15" thickBot="1">
      <c r="A39" s="27" t="s">
        <v>436</v>
      </c>
      <c r="B39" s="33">
        <v>901</v>
      </c>
      <c r="C39" s="30" t="s">
        <v>424</v>
      </c>
      <c r="D39" s="30" t="s">
        <v>420</v>
      </c>
      <c r="E39" s="8" t="s">
        <v>619</v>
      </c>
      <c r="F39" s="8" t="s">
        <v>450</v>
      </c>
      <c r="G39" s="21"/>
      <c r="H39" s="27" t="s">
        <v>436</v>
      </c>
      <c r="I39" s="33">
        <v>901</v>
      </c>
      <c r="J39" s="30" t="s">
        <v>424</v>
      </c>
      <c r="K39" s="30" t="s">
        <v>420</v>
      </c>
      <c r="L39" s="8" t="s">
        <v>619</v>
      </c>
      <c r="M39" s="8" t="s">
        <v>450</v>
      </c>
      <c r="N39" s="21"/>
      <c r="O39" s="21"/>
    </row>
    <row r="40" spans="1:15" ht="40.200000000000003" thickBot="1">
      <c r="A40" s="49" t="s">
        <v>667</v>
      </c>
      <c r="B40" s="69">
        <v>901</v>
      </c>
      <c r="C40" s="70" t="s">
        <v>424</v>
      </c>
      <c r="D40" s="70" t="s">
        <v>420</v>
      </c>
      <c r="E40" s="59" t="s">
        <v>32</v>
      </c>
      <c r="F40" s="74"/>
      <c r="G40" s="135">
        <f>G41</f>
        <v>0</v>
      </c>
      <c r="H40" s="49" t="s">
        <v>667</v>
      </c>
      <c r="I40" s="69">
        <v>901</v>
      </c>
      <c r="J40" s="70" t="s">
        <v>424</v>
      </c>
      <c r="K40" s="70" t="s">
        <v>420</v>
      </c>
      <c r="L40" s="59" t="s">
        <v>32</v>
      </c>
      <c r="M40" s="74"/>
      <c r="N40" s="135">
        <f t="shared" ref="N40:O42" si="0">N41</f>
        <v>0</v>
      </c>
      <c r="O40" s="135">
        <f t="shared" si="0"/>
        <v>0</v>
      </c>
    </row>
    <row r="41" spans="1:15" ht="53.4" thickBot="1">
      <c r="A41" s="56" t="s">
        <v>961</v>
      </c>
      <c r="B41" s="37">
        <v>901</v>
      </c>
      <c r="C41" s="38" t="s">
        <v>424</v>
      </c>
      <c r="D41" s="38" t="s">
        <v>420</v>
      </c>
      <c r="E41" s="29" t="s">
        <v>33</v>
      </c>
      <c r="F41" s="30"/>
      <c r="G41" s="129">
        <f>G42</f>
        <v>0</v>
      </c>
      <c r="H41" s="56" t="s">
        <v>961</v>
      </c>
      <c r="I41" s="37">
        <v>901</v>
      </c>
      <c r="J41" s="38" t="s">
        <v>424</v>
      </c>
      <c r="K41" s="38" t="s">
        <v>420</v>
      </c>
      <c r="L41" s="29" t="s">
        <v>33</v>
      </c>
      <c r="M41" s="30"/>
      <c r="N41" s="129">
        <f t="shared" si="0"/>
        <v>0</v>
      </c>
      <c r="O41" s="129">
        <f t="shared" si="0"/>
        <v>0</v>
      </c>
    </row>
    <row r="42" spans="1:15" ht="27" thickBot="1">
      <c r="A42" s="167" t="s">
        <v>31</v>
      </c>
      <c r="B42" s="34">
        <v>901</v>
      </c>
      <c r="C42" s="72" t="s">
        <v>424</v>
      </c>
      <c r="D42" s="72" t="s">
        <v>420</v>
      </c>
      <c r="E42" s="30" t="s">
        <v>34</v>
      </c>
      <c r="F42" s="30"/>
      <c r="G42" s="130">
        <f>G43</f>
        <v>0</v>
      </c>
      <c r="H42" s="251" t="s">
        <v>31</v>
      </c>
      <c r="I42" s="34">
        <v>901</v>
      </c>
      <c r="J42" s="72" t="s">
        <v>424</v>
      </c>
      <c r="K42" s="72" t="s">
        <v>420</v>
      </c>
      <c r="L42" s="30" t="s">
        <v>34</v>
      </c>
      <c r="M42" s="30"/>
      <c r="N42" s="130">
        <f t="shared" si="0"/>
        <v>0</v>
      </c>
      <c r="O42" s="130">
        <f t="shared" si="0"/>
        <v>0</v>
      </c>
    </row>
    <row r="43" spans="1:15" ht="15" thickBot="1">
      <c r="A43" s="27" t="s">
        <v>436</v>
      </c>
      <c r="B43" s="33">
        <v>901</v>
      </c>
      <c r="C43" s="30" t="s">
        <v>424</v>
      </c>
      <c r="D43" s="30" t="s">
        <v>420</v>
      </c>
      <c r="E43" s="30" t="s">
        <v>34</v>
      </c>
      <c r="F43" s="30" t="s">
        <v>450</v>
      </c>
      <c r="G43" s="130"/>
      <c r="H43" s="27" t="s">
        <v>436</v>
      </c>
      <c r="I43" s="33">
        <v>901</v>
      </c>
      <c r="J43" s="30" t="s">
        <v>424</v>
      </c>
      <c r="K43" s="30" t="s">
        <v>420</v>
      </c>
      <c r="L43" s="30" t="s">
        <v>34</v>
      </c>
      <c r="M43" s="30" t="s">
        <v>450</v>
      </c>
      <c r="N43" s="130"/>
      <c r="O43" s="130"/>
    </row>
    <row r="44" spans="1:15" ht="40.200000000000003" thickBot="1">
      <c r="A44" s="49" t="s">
        <v>670</v>
      </c>
      <c r="B44" s="69">
        <v>901</v>
      </c>
      <c r="C44" s="70" t="s">
        <v>424</v>
      </c>
      <c r="D44" s="70" t="s">
        <v>420</v>
      </c>
      <c r="E44" s="59" t="s">
        <v>57</v>
      </c>
      <c r="F44" s="59"/>
      <c r="G44" s="135">
        <f>G45</f>
        <v>0</v>
      </c>
      <c r="H44" s="49" t="s">
        <v>670</v>
      </c>
      <c r="I44" s="69">
        <v>901</v>
      </c>
      <c r="J44" s="70" t="s">
        <v>424</v>
      </c>
      <c r="K44" s="70" t="s">
        <v>420</v>
      </c>
      <c r="L44" s="59" t="s">
        <v>57</v>
      </c>
      <c r="M44" s="59"/>
      <c r="N44" s="135">
        <f>N45</f>
        <v>0</v>
      </c>
      <c r="O44" s="135">
        <f>O45</f>
        <v>0</v>
      </c>
    </row>
    <row r="45" spans="1:15" ht="27" thickBot="1">
      <c r="A45" s="56" t="s">
        <v>53</v>
      </c>
      <c r="B45" s="37">
        <v>901</v>
      </c>
      <c r="C45" s="38" t="s">
        <v>424</v>
      </c>
      <c r="D45" s="38" t="s">
        <v>420</v>
      </c>
      <c r="E45" s="29" t="s">
        <v>58</v>
      </c>
      <c r="F45" s="30"/>
      <c r="G45" s="129">
        <f>G46+G49</f>
        <v>0</v>
      </c>
      <c r="H45" s="56" t="s">
        <v>53</v>
      </c>
      <c r="I45" s="37">
        <v>901</v>
      </c>
      <c r="J45" s="38" t="s">
        <v>424</v>
      </c>
      <c r="K45" s="38" t="s">
        <v>420</v>
      </c>
      <c r="L45" s="29" t="s">
        <v>58</v>
      </c>
      <c r="M45" s="30"/>
      <c r="N45" s="129">
        <f>N46+N49</f>
        <v>0</v>
      </c>
      <c r="O45" s="129">
        <f>O46+O49</f>
        <v>0</v>
      </c>
    </row>
    <row r="46" spans="1:15" ht="27" thickBot="1">
      <c r="A46" s="167" t="s">
        <v>449</v>
      </c>
      <c r="B46" s="34">
        <v>901</v>
      </c>
      <c r="C46" s="72" t="s">
        <v>424</v>
      </c>
      <c r="D46" s="72" t="s">
        <v>420</v>
      </c>
      <c r="E46" s="30" t="s">
        <v>59</v>
      </c>
      <c r="F46" s="29"/>
      <c r="G46" s="130">
        <f>G48+G47</f>
        <v>0</v>
      </c>
      <c r="H46" s="251" t="s">
        <v>449</v>
      </c>
      <c r="I46" s="34">
        <v>901</v>
      </c>
      <c r="J46" s="72" t="s">
        <v>424</v>
      </c>
      <c r="K46" s="72" t="s">
        <v>420</v>
      </c>
      <c r="L46" s="30" t="s">
        <v>59</v>
      </c>
      <c r="M46" s="29"/>
      <c r="N46" s="130">
        <f>N48+N47</f>
        <v>0</v>
      </c>
      <c r="O46" s="130">
        <f>O48+O47</f>
        <v>0</v>
      </c>
    </row>
    <row r="47" spans="1:15" ht="36.6" thickBot="1">
      <c r="A47" s="27" t="s">
        <v>439</v>
      </c>
      <c r="B47" s="33">
        <v>901</v>
      </c>
      <c r="C47" s="30" t="s">
        <v>424</v>
      </c>
      <c r="D47" s="30" t="s">
        <v>420</v>
      </c>
      <c r="E47" s="30" t="s">
        <v>59</v>
      </c>
      <c r="F47" s="30" t="s">
        <v>341</v>
      </c>
      <c r="G47" s="130"/>
      <c r="H47" s="27" t="s">
        <v>439</v>
      </c>
      <c r="I47" s="33">
        <v>901</v>
      </c>
      <c r="J47" s="30" t="s">
        <v>424</v>
      </c>
      <c r="K47" s="30" t="s">
        <v>420</v>
      </c>
      <c r="L47" s="30" t="s">
        <v>59</v>
      </c>
      <c r="M47" s="30" t="s">
        <v>341</v>
      </c>
      <c r="N47" s="130"/>
      <c r="O47" s="130"/>
    </row>
    <row r="48" spans="1:15" ht="15" thickBot="1">
      <c r="A48" s="27" t="s">
        <v>436</v>
      </c>
      <c r="B48" s="33">
        <v>901</v>
      </c>
      <c r="C48" s="30" t="s">
        <v>424</v>
      </c>
      <c r="D48" s="30" t="s">
        <v>420</v>
      </c>
      <c r="E48" s="30" t="s">
        <v>59</v>
      </c>
      <c r="F48" s="30" t="s">
        <v>450</v>
      </c>
      <c r="G48" s="130"/>
      <c r="H48" s="27" t="s">
        <v>436</v>
      </c>
      <c r="I48" s="33">
        <v>901</v>
      </c>
      <c r="J48" s="30" t="s">
        <v>424</v>
      </c>
      <c r="K48" s="30" t="s">
        <v>420</v>
      </c>
      <c r="L48" s="30" t="s">
        <v>59</v>
      </c>
      <c r="M48" s="30" t="s">
        <v>450</v>
      </c>
      <c r="N48" s="130"/>
      <c r="O48" s="130"/>
    </row>
    <row r="49" spans="1:15" ht="27" thickBot="1">
      <c r="A49" s="167" t="s">
        <v>2</v>
      </c>
      <c r="B49" s="34">
        <v>901</v>
      </c>
      <c r="C49" s="72" t="s">
        <v>424</v>
      </c>
      <c r="D49" s="72" t="s">
        <v>420</v>
      </c>
      <c r="E49" s="30" t="s">
        <v>60</v>
      </c>
      <c r="F49" s="30"/>
      <c r="G49" s="130">
        <f>G50</f>
        <v>0</v>
      </c>
      <c r="H49" s="251" t="s">
        <v>2</v>
      </c>
      <c r="I49" s="34">
        <v>901</v>
      </c>
      <c r="J49" s="72" t="s">
        <v>424</v>
      </c>
      <c r="K49" s="72" t="s">
        <v>420</v>
      </c>
      <c r="L49" s="30" t="s">
        <v>60</v>
      </c>
      <c r="M49" s="30"/>
      <c r="N49" s="130">
        <f>N50</f>
        <v>0</v>
      </c>
      <c r="O49" s="130">
        <f>O50</f>
        <v>0</v>
      </c>
    </row>
    <row r="50" spans="1:15" ht="15" thickBot="1">
      <c r="A50" s="27" t="s">
        <v>436</v>
      </c>
      <c r="B50" s="33">
        <v>901</v>
      </c>
      <c r="C50" s="30" t="s">
        <v>424</v>
      </c>
      <c r="D50" s="30" t="s">
        <v>420</v>
      </c>
      <c r="E50" s="30" t="s">
        <v>60</v>
      </c>
      <c r="F50" s="30" t="s">
        <v>450</v>
      </c>
      <c r="G50" s="130"/>
      <c r="H50" s="27" t="s">
        <v>436</v>
      </c>
      <c r="I50" s="33">
        <v>901</v>
      </c>
      <c r="J50" s="30" t="s">
        <v>424</v>
      </c>
      <c r="K50" s="30" t="s">
        <v>420</v>
      </c>
      <c r="L50" s="30" t="s">
        <v>60</v>
      </c>
      <c r="M50" s="30" t="s">
        <v>450</v>
      </c>
      <c r="N50" s="130"/>
      <c r="O50" s="130"/>
    </row>
    <row r="51" spans="1:15" ht="53.4" thickBot="1">
      <c r="A51" s="49" t="s">
        <v>671</v>
      </c>
      <c r="B51" s="69">
        <v>901</v>
      </c>
      <c r="C51" s="70" t="s">
        <v>424</v>
      </c>
      <c r="D51" s="70" t="s">
        <v>420</v>
      </c>
      <c r="E51" s="59" t="s">
        <v>61</v>
      </c>
      <c r="F51" s="59"/>
      <c r="G51" s="135">
        <f>G52</f>
        <v>0</v>
      </c>
      <c r="H51" s="49" t="s">
        <v>671</v>
      </c>
      <c r="I51" s="69">
        <v>901</v>
      </c>
      <c r="J51" s="70" t="s">
        <v>424</v>
      </c>
      <c r="K51" s="70" t="s">
        <v>420</v>
      </c>
      <c r="L51" s="59" t="s">
        <v>61</v>
      </c>
      <c r="M51" s="59"/>
      <c r="N51" s="135">
        <f>N52</f>
        <v>0</v>
      </c>
      <c r="O51" s="135">
        <f>O52</f>
        <v>0</v>
      </c>
    </row>
    <row r="52" spans="1:15" ht="27" thickBot="1">
      <c r="A52" s="56" t="s">
        <v>54</v>
      </c>
      <c r="B52" s="37">
        <v>901</v>
      </c>
      <c r="C52" s="38" t="s">
        <v>424</v>
      </c>
      <c r="D52" s="38" t="s">
        <v>420</v>
      </c>
      <c r="E52" s="29" t="s">
        <v>62</v>
      </c>
      <c r="F52" s="29"/>
      <c r="G52" s="129">
        <f>G53</f>
        <v>0</v>
      </c>
      <c r="H52" s="56" t="s">
        <v>54</v>
      </c>
      <c r="I52" s="37">
        <v>901</v>
      </c>
      <c r="J52" s="38" t="s">
        <v>424</v>
      </c>
      <c r="K52" s="38" t="s">
        <v>420</v>
      </c>
      <c r="L52" s="29" t="s">
        <v>62</v>
      </c>
      <c r="M52" s="29"/>
      <c r="N52" s="129">
        <f>N53</f>
        <v>0</v>
      </c>
      <c r="O52" s="129">
        <f>O53</f>
        <v>0</v>
      </c>
    </row>
    <row r="53" spans="1:15" ht="40.200000000000003" thickBot="1">
      <c r="A53" s="167" t="s">
        <v>55</v>
      </c>
      <c r="B53" s="34">
        <v>901</v>
      </c>
      <c r="C53" s="72" t="s">
        <v>424</v>
      </c>
      <c r="D53" s="72" t="s">
        <v>420</v>
      </c>
      <c r="E53" s="30" t="s">
        <v>63</v>
      </c>
      <c r="F53" s="30"/>
      <c r="G53" s="130">
        <v>0</v>
      </c>
      <c r="H53" s="251" t="s">
        <v>55</v>
      </c>
      <c r="I53" s="34">
        <v>901</v>
      </c>
      <c r="J53" s="72" t="s">
        <v>424</v>
      </c>
      <c r="K53" s="72" t="s">
        <v>420</v>
      </c>
      <c r="L53" s="30" t="s">
        <v>63</v>
      </c>
      <c r="M53" s="30"/>
      <c r="N53" s="130">
        <v>0</v>
      </c>
      <c r="O53" s="130">
        <v>0</v>
      </c>
    </row>
    <row r="54" spans="1:15" ht="15" thickBot="1">
      <c r="A54" s="27" t="s">
        <v>436</v>
      </c>
      <c r="B54" s="33">
        <v>901</v>
      </c>
      <c r="C54" s="30" t="s">
        <v>420</v>
      </c>
      <c r="D54" s="30" t="s">
        <v>420</v>
      </c>
      <c r="E54" s="30" t="s">
        <v>63</v>
      </c>
      <c r="F54" s="30" t="s">
        <v>450</v>
      </c>
      <c r="G54" s="130"/>
      <c r="H54" s="27" t="s">
        <v>436</v>
      </c>
      <c r="I54" s="33">
        <v>901</v>
      </c>
      <c r="J54" s="30" t="s">
        <v>420</v>
      </c>
      <c r="K54" s="30" t="s">
        <v>420</v>
      </c>
      <c r="L54" s="30" t="s">
        <v>63</v>
      </c>
      <c r="M54" s="30" t="s">
        <v>450</v>
      </c>
      <c r="N54" s="130"/>
      <c r="O54" s="130"/>
    </row>
    <row r="55" spans="1:15" ht="15" thickBot="1">
      <c r="A55" s="39" t="s">
        <v>274</v>
      </c>
      <c r="B55" s="37">
        <v>901</v>
      </c>
      <c r="C55" s="29" t="s">
        <v>424</v>
      </c>
      <c r="D55" s="29" t="s">
        <v>427</v>
      </c>
      <c r="E55" s="30"/>
      <c r="F55" s="30"/>
      <c r="G55" s="129">
        <f>G57+G82+G86+G93+G97</f>
        <v>110022.09999999999</v>
      </c>
      <c r="H55" s="39" t="s">
        <v>274</v>
      </c>
      <c r="I55" s="37">
        <v>901</v>
      </c>
      <c r="J55" s="29" t="s">
        <v>424</v>
      </c>
      <c r="K55" s="29" t="s">
        <v>427</v>
      </c>
      <c r="L55" s="30"/>
      <c r="M55" s="30"/>
      <c r="N55" s="129">
        <f>N57+N82+N86+N93+N97</f>
        <v>93318.7</v>
      </c>
      <c r="O55" s="129">
        <f>O57+O82+O86+O93+O97</f>
        <v>86825.2</v>
      </c>
    </row>
    <row r="56" spans="1:15" ht="40.200000000000003" thickBot="1">
      <c r="A56" s="49" t="s">
        <v>665</v>
      </c>
      <c r="B56" s="69">
        <v>901</v>
      </c>
      <c r="C56" s="70" t="s">
        <v>424</v>
      </c>
      <c r="D56" s="70" t="s">
        <v>427</v>
      </c>
      <c r="E56" s="59" t="s">
        <v>17</v>
      </c>
      <c r="F56" s="74"/>
      <c r="G56" s="135">
        <f>G57</f>
        <v>105690.2</v>
      </c>
      <c r="H56" s="49" t="s">
        <v>665</v>
      </c>
      <c r="I56" s="69">
        <v>901</v>
      </c>
      <c r="J56" s="70" t="s">
        <v>424</v>
      </c>
      <c r="K56" s="70" t="s">
        <v>427</v>
      </c>
      <c r="L56" s="59" t="s">
        <v>17</v>
      </c>
      <c r="M56" s="74"/>
      <c r="N56" s="135">
        <f>N57</f>
        <v>88884.800000000003</v>
      </c>
      <c r="O56" s="135">
        <f>O57</f>
        <v>82391.3</v>
      </c>
    </row>
    <row r="57" spans="1:15" ht="53.4" thickBot="1">
      <c r="A57" s="56" t="s">
        <v>15</v>
      </c>
      <c r="B57" s="37">
        <v>901</v>
      </c>
      <c r="C57" s="38" t="s">
        <v>424</v>
      </c>
      <c r="D57" s="38" t="s">
        <v>427</v>
      </c>
      <c r="E57" s="29" t="s">
        <v>19</v>
      </c>
      <c r="F57" s="29"/>
      <c r="G57" s="129">
        <f>G58+G61+G64+G67+G69+G73+G78+G80+G71+G76</f>
        <v>105690.2</v>
      </c>
      <c r="H57" s="56" t="s">
        <v>15</v>
      </c>
      <c r="I57" s="37">
        <v>901</v>
      </c>
      <c r="J57" s="38" t="s">
        <v>424</v>
      </c>
      <c r="K57" s="38" t="s">
        <v>427</v>
      </c>
      <c r="L57" s="29" t="s">
        <v>19</v>
      </c>
      <c r="M57" s="29"/>
      <c r="N57" s="129">
        <f>N58+N61+N64+N67+N69+N73+N78+N80+N71+N76</f>
        <v>88884.800000000003</v>
      </c>
      <c r="O57" s="129">
        <f>O58+O61+O64+O67+O69+O73+O78+O80+O71+O76</f>
        <v>82391.3</v>
      </c>
    </row>
    <row r="58" spans="1:15" ht="15" thickBot="1">
      <c r="A58" s="53" t="s">
        <v>448</v>
      </c>
      <c r="B58" s="150">
        <v>901</v>
      </c>
      <c r="C58" s="136" t="s">
        <v>424</v>
      </c>
      <c r="D58" s="136" t="s">
        <v>427</v>
      </c>
      <c r="E58" s="30" t="s">
        <v>18</v>
      </c>
      <c r="F58" s="29"/>
      <c r="G58" s="130">
        <f>G59+G60</f>
        <v>2630</v>
      </c>
      <c r="H58" s="53" t="s">
        <v>448</v>
      </c>
      <c r="I58" s="150">
        <v>901</v>
      </c>
      <c r="J58" s="136" t="s">
        <v>424</v>
      </c>
      <c r="K58" s="136" t="s">
        <v>427</v>
      </c>
      <c r="L58" s="30" t="s">
        <v>18</v>
      </c>
      <c r="M58" s="29"/>
      <c r="N58" s="130">
        <f>N59+N60</f>
        <v>2630</v>
      </c>
      <c r="O58" s="130">
        <f>O59+O60</f>
        <v>2630</v>
      </c>
    </row>
    <row r="59" spans="1:15" ht="37.200000000000003" thickBot="1">
      <c r="A59" s="5" t="s">
        <v>439</v>
      </c>
      <c r="B59" s="33">
        <v>901</v>
      </c>
      <c r="C59" s="30" t="s">
        <v>424</v>
      </c>
      <c r="D59" s="30" t="s">
        <v>427</v>
      </c>
      <c r="E59" s="30" t="s">
        <v>18</v>
      </c>
      <c r="F59" s="30" t="s">
        <v>341</v>
      </c>
      <c r="G59" s="130">
        <v>2630</v>
      </c>
      <c r="H59" s="5" t="s">
        <v>439</v>
      </c>
      <c r="I59" s="33">
        <v>901</v>
      </c>
      <c r="J59" s="30" t="s">
        <v>424</v>
      </c>
      <c r="K59" s="30" t="s">
        <v>427</v>
      </c>
      <c r="L59" s="30" t="s">
        <v>18</v>
      </c>
      <c r="M59" s="30" t="s">
        <v>341</v>
      </c>
      <c r="N59" s="130">
        <v>2630</v>
      </c>
      <c r="O59" s="130">
        <v>2630</v>
      </c>
    </row>
    <row r="60" spans="1:15" ht="15" thickBot="1">
      <c r="A60" s="27" t="s">
        <v>436</v>
      </c>
      <c r="B60" s="33">
        <v>901</v>
      </c>
      <c r="C60" s="30" t="s">
        <v>424</v>
      </c>
      <c r="D60" s="30" t="s">
        <v>427</v>
      </c>
      <c r="E60" s="30" t="s">
        <v>18</v>
      </c>
      <c r="F60" s="30" t="s">
        <v>450</v>
      </c>
      <c r="G60" s="130"/>
      <c r="H60" s="27" t="s">
        <v>436</v>
      </c>
      <c r="I60" s="33">
        <v>901</v>
      </c>
      <c r="J60" s="30" t="s">
        <v>424</v>
      </c>
      <c r="K60" s="30" t="s">
        <v>427</v>
      </c>
      <c r="L60" s="30" t="s">
        <v>18</v>
      </c>
      <c r="M60" s="30" t="s">
        <v>450</v>
      </c>
      <c r="N60" s="130"/>
      <c r="O60" s="130"/>
    </row>
    <row r="61" spans="1:15" ht="27" thickBot="1">
      <c r="A61" s="167" t="s">
        <v>449</v>
      </c>
      <c r="B61" s="34">
        <v>901</v>
      </c>
      <c r="C61" s="72" t="s">
        <v>424</v>
      </c>
      <c r="D61" s="72" t="s">
        <v>427</v>
      </c>
      <c r="E61" s="30" t="s">
        <v>20</v>
      </c>
      <c r="F61" s="30"/>
      <c r="G61" s="130">
        <f>G62+G63</f>
        <v>8736.4</v>
      </c>
      <c r="H61" s="251" t="s">
        <v>449</v>
      </c>
      <c r="I61" s="34">
        <v>901</v>
      </c>
      <c r="J61" s="72" t="s">
        <v>424</v>
      </c>
      <c r="K61" s="72" t="s">
        <v>427</v>
      </c>
      <c r="L61" s="30" t="s">
        <v>20</v>
      </c>
      <c r="M61" s="30"/>
      <c r="N61" s="130">
        <f>N62+N63</f>
        <v>2579.6</v>
      </c>
      <c r="O61" s="130">
        <f>O62+O63</f>
        <v>2814.5</v>
      </c>
    </row>
    <row r="62" spans="1:15" ht="15" thickBot="1">
      <c r="A62" s="27" t="s">
        <v>436</v>
      </c>
      <c r="B62" s="33">
        <v>901</v>
      </c>
      <c r="C62" s="30" t="s">
        <v>424</v>
      </c>
      <c r="D62" s="30" t="s">
        <v>427</v>
      </c>
      <c r="E62" s="30" t="s">
        <v>20</v>
      </c>
      <c r="F62" s="30" t="s">
        <v>450</v>
      </c>
      <c r="G62" s="130">
        <f>5500+436.4+2800</f>
        <v>8736.4</v>
      </c>
      <c r="H62" s="27" t="s">
        <v>436</v>
      </c>
      <c r="I62" s="33">
        <v>901</v>
      </c>
      <c r="J62" s="30" t="s">
        <v>424</v>
      </c>
      <c r="K62" s="30" t="s">
        <v>427</v>
      </c>
      <c r="L62" s="30" t="s">
        <v>20</v>
      </c>
      <c r="M62" s="30" t="s">
        <v>450</v>
      </c>
      <c r="N62" s="130">
        <f>2800-220.4</f>
        <v>2579.6</v>
      </c>
      <c r="O62" s="130">
        <f>2800+14.5</f>
        <v>2814.5</v>
      </c>
    </row>
    <row r="63" spans="1:15" ht="15" thickBot="1">
      <c r="A63" s="43" t="s">
        <v>437</v>
      </c>
      <c r="B63" s="33">
        <v>901</v>
      </c>
      <c r="C63" s="30" t="s">
        <v>424</v>
      </c>
      <c r="D63" s="30" t="s">
        <v>427</v>
      </c>
      <c r="E63" s="30" t="s">
        <v>20</v>
      </c>
      <c r="F63" s="30" t="s">
        <v>340</v>
      </c>
      <c r="G63" s="130"/>
      <c r="H63" s="43" t="s">
        <v>437</v>
      </c>
      <c r="I63" s="33">
        <v>901</v>
      </c>
      <c r="J63" s="30" t="s">
        <v>424</v>
      </c>
      <c r="K63" s="30" t="s">
        <v>427</v>
      </c>
      <c r="L63" s="30" t="s">
        <v>20</v>
      </c>
      <c r="M63" s="30" t="s">
        <v>340</v>
      </c>
      <c r="N63" s="130"/>
      <c r="O63" s="130"/>
    </row>
    <row r="64" spans="1:15" ht="27" thickBot="1">
      <c r="A64" s="167" t="s">
        <v>0</v>
      </c>
      <c r="B64" s="34">
        <v>901</v>
      </c>
      <c r="C64" s="72" t="s">
        <v>424</v>
      </c>
      <c r="D64" s="72" t="s">
        <v>427</v>
      </c>
      <c r="E64" s="30" t="s">
        <v>21</v>
      </c>
      <c r="F64" s="29"/>
      <c r="G64" s="130">
        <f>G66+G65</f>
        <v>0</v>
      </c>
      <c r="H64" s="251" t="s">
        <v>0</v>
      </c>
      <c r="I64" s="34">
        <v>901</v>
      </c>
      <c r="J64" s="72" t="s">
        <v>424</v>
      </c>
      <c r="K64" s="72" t="s">
        <v>427</v>
      </c>
      <c r="L64" s="30" t="s">
        <v>21</v>
      </c>
      <c r="M64" s="29"/>
      <c r="N64" s="130">
        <f>N66+N65</f>
        <v>0</v>
      </c>
      <c r="O64" s="130">
        <f>O66+O65</f>
        <v>0</v>
      </c>
    </row>
    <row r="65" spans="1:15" ht="37.200000000000003" thickBot="1">
      <c r="A65" s="5" t="s">
        <v>439</v>
      </c>
      <c r="B65" s="33">
        <v>901</v>
      </c>
      <c r="C65" s="30" t="s">
        <v>424</v>
      </c>
      <c r="D65" s="30" t="s">
        <v>427</v>
      </c>
      <c r="E65" s="30" t="s">
        <v>21</v>
      </c>
      <c r="F65" s="30" t="s">
        <v>341</v>
      </c>
      <c r="G65" s="130"/>
      <c r="H65" s="5" t="s">
        <v>439</v>
      </c>
      <c r="I65" s="33">
        <v>901</v>
      </c>
      <c r="J65" s="30" t="s">
        <v>424</v>
      </c>
      <c r="K65" s="30" t="s">
        <v>427</v>
      </c>
      <c r="L65" s="30" t="s">
        <v>21</v>
      </c>
      <c r="M65" s="30" t="s">
        <v>341</v>
      </c>
      <c r="N65" s="130"/>
      <c r="O65" s="130"/>
    </row>
    <row r="66" spans="1:15" ht="15" thickBot="1">
      <c r="A66" s="27" t="s">
        <v>436</v>
      </c>
      <c r="B66" s="33">
        <v>901</v>
      </c>
      <c r="C66" s="30" t="s">
        <v>424</v>
      </c>
      <c r="D66" s="30" t="s">
        <v>427</v>
      </c>
      <c r="E66" s="30" t="s">
        <v>21</v>
      </c>
      <c r="F66" s="30" t="s">
        <v>450</v>
      </c>
      <c r="G66" s="130"/>
      <c r="H66" s="27" t="s">
        <v>436</v>
      </c>
      <c r="I66" s="33">
        <v>901</v>
      </c>
      <c r="J66" s="30" t="s">
        <v>424</v>
      </c>
      <c r="K66" s="30" t="s">
        <v>427</v>
      </c>
      <c r="L66" s="30" t="s">
        <v>21</v>
      </c>
      <c r="M66" s="30" t="s">
        <v>450</v>
      </c>
      <c r="N66" s="130"/>
      <c r="O66" s="130"/>
    </row>
    <row r="67" spans="1:15" ht="40.200000000000003" thickBot="1">
      <c r="A67" s="167" t="s">
        <v>1</v>
      </c>
      <c r="B67" s="34">
        <v>901</v>
      </c>
      <c r="C67" s="72" t="s">
        <v>424</v>
      </c>
      <c r="D67" s="72" t="s">
        <v>427</v>
      </c>
      <c r="E67" s="30" t="s">
        <v>22</v>
      </c>
      <c r="F67" s="29"/>
      <c r="G67" s="130">
        <f>G68</f>
        <v>0</v>
      </c>
      <c r="H67" s="251" t="s">
        <v>1</v>
      </c>
      <c r="I67" s="34">
        <v>901</v>
      </c>
      <c r="J67" s="72" t="s">
        <v>424</v>
      </c>
      <c r="K67" s="72" t="s">
        <v>427</v>
      </c>
      <c r="L67" s="30" t="s">
        <v>22</v>
      </c>
      <c r="M67" s="29"/>
      <c r="N67" s="130">
        <f>N68</f>
        <v>0</v>
      </c>
      <c r="O67" s="130">
        <f>O68</f>
        <v>0</v>
      </c>
    </row>
    <row r="68" spans="1:15" ht="15" thickBot="1">
      <c r="A68" s="27" t="s">
        <v>436</v>
      </c>
      <c r="B68" s="33">
        <v>901</v>
      </c>
      <c r="C68" s="30" t="s">
        <v>424</v>
      </c>
      <c r="D68" s="30" t="s">
        <v>427</v>
      </c>
      <c r="E68" s="30" t="s">
        <v>22</v>
      </c>
      <c r="F68" s="30" t="s">
        <v>450</v>
      </c>
      <c r="G68" s="130"/>
      <c r="H68" s="27" t="s">
        <v>436</v>
      </c>
      <c r="I68" s="33">
        <v>901</v>
      </c>
      <c r="J68" s="30" t="s">
        <v>424</v>
      </c>
      <c r="K68" s="30" t="s">
        <v>427</v>
      </c>
      <c r="L68" s="30" t="s">
        <v>22</v>
      </c>
      <c r="M68" s="30" t="s">
        <v>450</v>
      </c>
      <c r="N68" s="130"/>
      <c r="O68" s="130"/>
    </row>
    <row r="69" spans="1:15" ht="27" thickBot="1">
      <c r="A69" s="54" t="s">
        <v>2</v>
      </c>
      <c r="B69" s="34">
        <v>901</v>
      </c>
      <c r="C69" s="72" t="s">
        <v>424</v>
      </c>
      <c r="D69" s="72" t="s">
        <v>427</v>
      </c>
      <c r="E69" s="30" t="s">
        <v>23</v>
      </c>
      <c r="F69" s="30"/>
      <c r="G69" s="139">
        <f>G70</f>
        <v>619</v>
      </c>
      <c r="H69" s="54" t="s">
        <v>2</v>
      </c>
      <c r="I69" s="34">
        <v>901</v>
      </c>
      <c r="J69" s="72" t="s">
        <v>424</v>
      </c>
      <c r="K69" s="72" t="s">
        <v>427</v>
      </c>
      <c r="L69" s="30" t="s">
        <v>23</v>
      </c>
      <c r="M69" s="30"/>
      <c r="N69" s="139">
        <f>N70</f>
        <v>619</v>
      </c>
      <c r="O69" s="139">
        <f>O70</f>
        <v>619</v>
      </c>
    </row>
    <row r="70" spans="1:15" ht="15" thickBot="1">
      <c r="A70" s="27" t="s">
        <v>436</v>
      </c>
      <c r="B70" s="33">
        <v>901</v>
      </c>
      <c r="C70" s="30" t="s">
        <v>424</v>
      </c>
      <c r="D70" s="30" t="s">
        <v>427</v>
      </c>
      <c r="E70" s="30" t="s">
        <v>23</v>
      </c>
      <c r="F70" s="30" t="s">
        <v>450</v>
      </c>
      <c r="G70" s="130">
        <v>619</v>
      </c>
      <c r="H70" s="27" t="s">
        <v>436</v>
      </c>
      <c r="I70" s="33">
        <v>901</v>
      </c>
      <c r="J70" s="30" t="s">
        <v>424</v>
      </c>
      <c r="K70" s="30" t="s">
        <v>427</v>
      </c>
      <c r="L70" s="30" t="s">
        <v>23</v>
      </c>
      <c r="M70" s="30" t="s">
        <v>450</v>
      </c>
      <c r="N70" s="130">
        <v>619</v>
      </c>
      <c r="O70" s="130">
        <v>619</v>
      </c>
    </row>
    <row r="71" spans="1:15" ht="40.200000000000003" thickBot="1">
      <c r="A71" s="54" t="s">
        <v>957</v>
      </c>
      <c r="B71" s="34">
        <v>901</v>
      </c>
      <c r="C71" s="72" t="s">
        <v>424</v>
      </c>
      <c r="D71" s="72" t="s">
        <v>427</v>
      </c>
      <c r="E71" s="30" t="s">
        <v>729</v>
      </c>
      <c r="F71" s="29"/>
      <c r="G71" s="130">
        <f>G72</f>
        <v>0</v>
      </c>
      <c r="H71" s="54" t="s">
        <v>957</v>
      </c>
      <c r="I71" s="34">
        <v>901</v>
      </c>
      <c r="J71" s="72" t="s">
        <v>424</v>
      </c>
      <c r="K71" s="72" t="s">
        <v>427</v>
      </c>
      <c r="L71" s="30" t="s">
        <v>729</v>
      </c>
      <c r="M71" s="29"/>
      <c r="N71" s="130">
        <f>N72</f>
        <v>0</v>
      </c>
      <c r="O71" s="130">
        <f>O72</f>
        <v>0</v>
      </c>
    </row>
    <row r="72" spans="1:15" ht="15" thickBot="1">
      <c r="A72" s="27" t="s">
        <v>436</v>
      </c>
      <c r="B72" s="33">
        <v>901</v>
      </c>
      <c r="C72" s="30" t="s">
        <v>424</v>
      </c>
      <c r="D72" s="30" t="s">
        <v>427</v>
      </c>
      <c r="E72" s="30" t="s">
        <v>729</v>
      </c>
      <c r="F72" s="30" t="s">
        <v>450</v>
      </c>
      <c r="G72" s="130"/>
      <c r="H72" s="27" t="s">
        <v>436</v>
      </c>
      <c r="I72" s="33">
        <v>901</v>
      </c>
      <c r="J72" s="30" t="s">
        <v>424</v>
      </c>
      <c r="K72" s="30" t="s">
        <v>427</v>
      </c>
      <c r="L72" s="30" t="s">
        <v>729</v>
      </c>
      <c r="M72" s="30" t="s">
        <v>450</v>
      </c>
      <c r="N72" s="130"/>
      <c r="O72" s="130"/>
    </row>
    <row r="73" spans="1:15" ht="106.2" thickBot="1">
      <c r="A73" s="167" t="s">
        <v>16</v>
      </c>
      <c r="B73" s="34">
        <v>901</v>
      </c>
      <c r="C73" s="72" t="s">
        <v>424</v>
      </c>
      <c r="D73" s="72" t="s">
        <v>427</v>
      </c>
      <c r="E73" s="30" t="s">
        <v>24</v>
      </c>
      <c r="F73" s="30"/>
      <c r="G73" s="130">
        <f>G74+G75</f>
        <v>93704.8</v>
      </c>
      <c r="H73" s="251" t="s">
        <v>16</v>
      </c>
      <c r="I73" s="34">
        <v>901</v>
      </c>
      <c r="J73" s="72" t="s">
        <v>424</v>
      </c>
      <c r="K73" s="72" t="s">
        <v>427</v>
      </c>
      <c r="L73" s="30" t="s">
        <v>24</v>
      </c>
      <c r="M73" s="30"/>
      <c r="N73" s="130">
        <f>N74+N75</f>
        <v>83056.2</v>
      </c>
      <c r="O73" s="130">
        <f>O74+O75</f>
        <v>73827.8</v>
      </c>
    </row>
    <row r="74" spans="1:15" ht="36.6" thickBot="1">
      <c r="A74" s="27" t="s">
        <v>439</v>
      </c>
      <c r="B74" s="33">
        <v>901</v>
      </c>
      <c r="C74" s="30" t="s">
        <v>424</v>
      </c>
      <c r="D74" s="30" t="s">
        <v>427</v>
      </c>
      <c r="E74" s="30" t="s">
        <v>24</v>
      </c>
      <c r="F74" s="30" t="s">
        <v>341</v>
      </c>
      <c r="G74" s="130">
        <v>92646.8</v>
      </c>
      <c r="H74" s="27" t="s">
        <v>439</v>
      </c>
      <c r="I74" s="33">
        <v>901</v>
      </c>
      <c r="J74" s="30" t="s">
        <v>424</v>
      </c>
      <c r="K74" s="30" t="s">
        <v>427</v>
      </c>
      <c r="L74" s="30" t="s">
        <v>24</v>
      </c>
      <c r="M74" s="30" t="s">
        <v>341</v>
      </c>
      <c r="N74" s="130">
        <v>82156.3</v>
      </c>
      <c r="O74" s="130">
        <v>72925.100000000006</v>
      </c>
    </row>
    <row r="75" spans="1:15" ht="15" thickBot="1">
      <c r="A75" s="27" t="s">
        <v>436</v>
      </c>
      <c r="B75" s="33">
        <v>901</v>
      </c>
      <c r="C75" s="30" t="s">
        <v>424</v>
      </c>
      <c r="D75" s="30" t="s">
        <v>427</v>
      </c>
      <c r="E75" s="30" t="s">
        <v>24</v>
      </c>
      <c r="F75" s="30" t="s">
        <v>450</v>
      </c>
      <c r="G75" s="130">
        <v>1058</v>
      </c>
      <c r="H75" s="27" t="s">
        <v>436</v>
      </c>
      <c r="I75" s="33">
        <v>901</v>
      </c>
      <c r="J75" s="30" t="s">
        <v>424</v>
      </c>
      <c r="K75" s="30" t="s">
        <v>427</v>
      </c>
      <c r="L75" s="30" t="s">
        <v>24</v>
      </c>
      <c r="M75" s="30" t="s">
        <v>450</v>
      </c>
      <c r="N75" s="130">
        <v>899.9</v>
      </c>
      <c r="O75" s="130">
        <v>902.7</v>
      </c>
    </row>
    <row r="76" spans="1:15" s="18" customFormat="1" ht="53.4" thickBot="1">
      <c r="A76" s="88" t="s">
        <v>958</v>
      </c>
      <c r="B76" s="84">
        <v>901</v>
      </c>
      <c r="C76" s="85" t="s">
        <v>424</v>
      </c>
      <c r="D76" s="85" t="s">
        <v>427</v>
      </c>
      <c r="E76" s="46" t="s">
        <v>959</v>
      </c>
      <c r="F76" s="46"/>
      <c r="G76" s="130">
        <f>G77</f>
        <v>0</v>
      </c>
      <c r="H76" s="88" t="s">
        <v>958</v>
      </c>
      <c r="I76" s="84">
        <v>901</v>
      </c>
      <c r="J76" s="85" t="s">
        <v>424</v>
      </c>
      <c r="K76" s="85" t="s">
        <v>427</v>
      </c>
      <c r="L76" s="46" t="s">
        <v>959</v>
      </c>
      <c r="M76" s="46"/>
      <c r="N76" s="130">
        <f>N77</f>
        <v>0</v>
      </c>
      <c r="O76" s="130">
        <f>O77</f>
        <v>0</v>
      </c>
    </row>
    <row r="77" spans="1:15" s="18" customFormat="1" ht="36.6" thickBot="1">
      <c r="A77" s="44" t="s">
        <v>439</v>
      </c>
      <c r="B77" s="45">
        <v>901</v>
      </c>
      <c r="C77" s="46" t="s">
        <v>424</v>
      </c>
      <c r="D77" s="46" t="s">
        <v>427</v>
      </c>
      <c r="E77" s="46" t="s">
        <v>959</v>
      </c>
      <c r="F77" s="46" t="s">
        <v>341</v>
      </c>
      <c r="G77" s="130"/>
      <c r="H77" s="44" t="s">
        <v>439</v>
      </c>
      <c r="I77" s="45">
        <v>901</v>
      </c>
      <c r="J77" s="46" t="s">
        <v>424</v>
      </c>
      <c r="K77" s="46" t="s">
        <v>427</v>
      </c>
      <c r="L77" s="46" t="s">
        <v>959</v>
      </c>
      <c r="M77" s="46" t="s">
        <v>341</v>
      </c>
      <c r="N77" s="130"/>
      <c r="O77" s="130"/>
    </row>
    <row r="78" spans="1:15" ht="36.6" thickBot="1">
      <c r="A78" s="200" t="s">
        <v>860</v>
      </c>
      <c r="B78" s="33">
        <v>901</v>
      </c>
      <c r="C78" s="30" t="s">
        <v>424</v>
      </c>
      <c r="D78" s="30" t="s">
        <v>427</v>
      </c>
      <c r="E78" s="30" t="s">
        <v>882</v>
      </c>
      <c r="F78" s="30"/>
      <c r="G78" s="130">
        <f>G79</f>
        <v>0</v>
      </c>
      <c r="H78" s="200" t="s">
        <v>860</v>
      </c>
      <c r="I78" s="33">
        <v>901</v>
      </c>
      <c r="J78" s="30" t="s">
        <v>424</v>
      </c>
      <c r="K78" s="30" t="s">
        <v>427</v>
      </c>
      <c r="L78" s="30" t="s">
        <v>882</v>
      </c>
      <c r="M78" s="30"/>
      <c r="N78" s="130">
        <f>N79</f>
        <v>0</v>
      </c>
      <c r="O78" s="130">
        <f>O79</f>
        <v>2375</v>
      </c>
    </row>
    <row r="79" spans="1:15" ht="15" thickBot="1">
      <c r="A79" s="27" t="s">
        <v>436</v>
      </c>
      <c r="B79" s="33">
        <v>901</v>
      </c>
      <c r="C79" s="30" t="s">
        <v>424</v>
      </c>
      <c r="D79" s="30" t="s">
        <v>427</v>
      </c>
      <c r="E79" s="30" t="s">
        <v>882</v>
      </c>
      <c r="F79" s="30" t="s">
        <v>450</v>
      </c>
      <c r="G79" s="130"/>
      <c r="H79" s="27" t="s">
        <v>436</v>
      </c>
      <c r="I79" s="33">
        <v>901</v>
      </c>
      <c r="J79" s="30" t="s">
        <v>424</v>
      </c>
      <c r="K79" s="30" t="s">
        <v>427</v>
      </c>
      <c r="L79" s="30" t="s">
        <v>882</v>
      </c>
      <c r="M79" s="30" t="s">
        <v>450</v>
      </c>
      <c r="N79" s="130"/>
      <c r="O79" s="130">
        <v>2375</v>
      </c>
    </row>
    <row r="80" spans="1:15" ht="36.6" thickBot="1">
      <c r="A80" s="200" t="s">
        <v>881</v>
      </c>
      <c r="B80" s="33">
        <v>901</v>
      </c>
      <c r="C80" s="30" t="s">
        <v>424</v>
      </c>
      <c r="D80" s="30" t="s">
        <v>427</v>
      </c>
      <c r="E80" s="30" t="s">
        <v>882</v>
      </c>
      <c r="F80" s="30" t="s">
        <v>320</v>
      </c>
      <c r="G80" s="130">
        <f>G81</f>
        <v>0</v>
      </c>
      <c r="H80" s="200" t="s">
        <v>881</v>
      </c>
      <c r="I80" s="33">
        <v>901</v>
      </c>
      <c r="J80" s="30" t="s">
        <v>424</v>
      </c>
      <c r="K80" s="30" t="s">
        <v>427</v>
      </c>
      <c r="L80" s="30" t="s">
        <v>882</v>
      </c>
      <c r="M80" s="30"/>
      <c r="N80" s="130">
        <f>N81</f>
        <v>0</v>
      </c>
      <c r="O80" s="130">
        <f>O81</f>
        <v>125</v>
      </c>
    </row>
    <row r="81" spans="1:15" ht="15" thickBot="1">
      <c r="A81" s="27" t="s">
        <v>436</v>
      </c>
      <c r="B81" s="33">
        <v>901</v>
      </c>
      <c r="C81" s="30" t="s">
        <v>424</v>
      </c>
      <c r="D81" s="30" t="s">
        <v>427</v>
      </c>
      <c r="E81" s="30" t="s">
        <v>882</v>
      </c>
      <c r="F81" s="30" t="s">
        <v>450</v>
      </c>
      <c r="G81" s="130"/>
      <c r="H81" s="27" t="s">
        <v>436</v>
      </c>
      <c r="I81" s="33">
        <v>901</v>
      </c>
      <c r="J81" s="30" t="s">
        <v>424</v>
      </c>
      <c r="K81" s="30" t="s">
        <v>427</v>
      </c>
      <c r="L81" s="30" t="s">
        <v>882</v>
      </c>
      <c r="M81" s="30" t="s">
        <v>450</v>
      </c>
      <c r="N81" s="130"/>
      <c r="O81" s="130">
        <v>125</v>
      </c>
    </row>
    <row r="82" spans="1:15" ht="40.200000000000003" thickBot="1">
      <c r="A82" s="49" t="s">
        <v>667</v>
      </c>
      <c r="B82" s="69">
        <v>901</v>
      </c>
      <c r="C82" s="70" t="s">
        <v>424</v>
      </c>
      <c r="D82" s="70" t="s">
        <v>427</v>
      </c>
      <c r="E82" s="59" t="s">
        <v>32</v>
      </c>
      <c r="F82" s="59"/>
      <c r="G82" s="135">
        <f>G83</f>
        <v>0</v>
      </c>
      <c r="H82" s="49" t="s">
        <v>667</v>
      </c>
      <c r="I82" s="69">
        <v>901</v>
      </c>
      <c r="J82" s="70" t="s">
        <v>424</v>
      </c>
      <c r="K82" s="70" t="s">
        <v>427</v>
      </c>
      <c r="L82" s="59" t="s">
        <v>32</v>
      </c>
      <c r="M82" s="59"/>
      <c r="N82" s="135">
        <f t="shared" ref="N82:O84" si="1">N83</f>
        <v>0</v>
      </c>
      <c r="O82" s="135">
        <f t="shared" si="1"/>
        <v>0</v>
      </c>
    </row>
    <row r="83" spans="1:15" ht="53.4" thickBot="1">
      <c r="A83" s="56" t="s">
        <v>961</v>
      </c>
      <c r="B83" s="37">
        <v>901</v>
      </c>
      <c r="C83" s="38" t="s">
        <v>424</v>
      </c>
      <c r="D83" s="38" t="s">
        <v>427</v>
      </c>
      <c r="E83" s="29" t="s">
        <v>33</v>
      </c>
      <c r="F83" s="29"/>
      <c r="G83" s="129">
        <f>G84</f>
        <v>0</v>
      </c>
      <c r="H83" s="56" t="s">
        <v>961</v>
      </c>
      <c r="I83" s="37">
        <v>901</v>
      </c>
      <c r="J83" s="38" t="s">
        <v>424</v>
      </c>
      <c r="K83" s="38" t="s">
        <v>427</v>
      </c>
      <c r="L83" s="29" t="s">
        <v>33</v>
      </c>
      <c r="M83" s="29"/>
      <c r="N83" s="129">
        <f t="shared" si="1"/>
        <v>0</v>
      </c>
      <c r="O83" s="129">
        <f t="shared" si="1"/>
        <v>0</v>
      </c>
    </row>
    <row r="84" spans="1:15" ht="27" thickBot="1">
      <c r="A84" s="167" t="s">
        <v>31</v>
      </c>
      <c r="B84" s="34">
        <v>901</v>
      </c>
      <c r="C84" s="72" t="s">
        <v>424</v>
      </c>
      <c r="D84" s="72" t="s">
        <v>427</v>
      </c>
      <c r="E84" s="30" t="s">
        <v>34</v>
      </c>
      <c r="F84" s="30"/>
      <c r="G84" s="130">
        <f>G85</f>
        <v>0</v>
      </c>
      <c r="H84" s="251" t="s">
        <v>31</v>
      </c>
      <c r="I84" s="34">
        <v>901</v>
      </c>
      <c r="J84" s="72" t="s">
        <v>424</v>
      </c>
      <c r="K84" s="72" t="s">
        <v>427</v>
      </c>
      <c r="L84" s="30" t="s">
        <v>34</v>
      </c>
      <c r="M84" s="30"/>
      <c r="N84" s="130">
        <f t="shared" si="1"/>
        <v>0</v>
      </c>
      <c r="O84" s="130">
        <f t="shared" si="1"/>
        <v>0</v>
      </c>
    </row>
    <row r="85" spans="1:15" ht="15" thickBot="1">
      <c r="A85" s="27" t="s">
        <v>436</v>
      </c>
      <c r="B85" s="33">
        <v>901</v>
      </c>
      <c r="C85" s="30" t="s">
        <v>424</v>
      </c>
      <c r="D85" s="30" t="s">
        <v>427</v>
      </c>
      <c r="E85" s="30" t="s">
        <v>34</v>
      </c>
      <c r="F85" s="30" t="s">
        <v>450</v>
      </c>
      <c r="G85" s="130"/>
      <c r="H85" s="27" t="s">
        <v>436</v>
      </c>
      <c r="I85" s="33">
        <v>901</v>
      </c>
      <c r="J85" s="30" t="s">
        <v>424</v>
      </c>
      <c r="K85" s="30" t="s">
        <v>427</v>
      </c>
      <c r="L85" s="30" t="s">
        <v>34</v>
      </c>
      <c r="M85" s="30" t="s">
        <v>450</v>
      </c>
      <c r="N85" s="130"/>
      <c r="O85" s="130"/>
    </row>
    <row r="86" spans="1:15" ht="40.200000000000003" thickBot="1">
      <c r="A86" s="49" t="s">
        <v>670</v>
      </c>
      <c r="B86" s="69">
        <v>901</v>
      </c>
      <c r="C86" s="70" t="s">
        <v>424</v>
      </c>
      <c r="D86" s="70" t="s">
        <v>427</v>
      </c>
      <c r="E86" s="59" t="s">
        <v>57</v>
      </c>
      <c r="F86" s="59"/>
      <c r="G86" s="135">
        <f>G87</f>
        <v>0</v>
      </c>
      <c r="H86" s="49" t="s">
        <v>670</v>
      </c>
      <c r="I86" s="69">
        <v>901</v>
      </c>
      <c r="J86" s="70" t="s">
        <v>424</v>
      </c>
      <c r="K86" s="70" t="s">
        <v>427</v>
      </c>
      <c r="L86" s="59" t="s">
        <v>57</v>
      </c>
      <c r="M86" s="59"/>
      <c r="N86" s="135">
        <f>N87</f>
        <v>0</v>
      </c>
      <c r="O86" s="135">
        <f>O87</f>
        <v>0</v>
      </c>
    </row>
    <row r="87" spans="1:15" ht="27" thickBot="1">
      <c r="A87" s="56" t="s">
        <v>53</v>
      </c>
      <c r="B87" s="37">
        <v>901</v>
      </c>
      <c r="C87" s="38" t="s">
        <v>424</v>
      </c>
      <c r="D87" s="38" t="s">
        <v>427</v>
      </c>
      <c r="E87" s="29" t="s">
        <v>58</v>
      </c>
      <c r="F87" s="30"/>
      <c r="G87" s="129">
        <f>G89+G91+G88</f>
        <v>0</v>
      </c>
      <c r="H87" s="56" t="s">
        <v>53</v>
      </c>
      <c r="I87" s="37">
        <v>901</v>
      </c>
      <c r="J87" s="38" t="s">
        <v>424</v>
      </c>
      <c r="K87" s="38" t="s">
        <v>427</v>
      </c>
      <c r="L87" s="29" t="s">
        <v>58</v>
      </c>
      <c r="M87" s="30"/>
      <c r="N87" s="129">
        <f>N89+N91+N88</f>
        <v>0</v>
      </c>
      <c r="O87" s="129">
        <f>O89+O91+O88</f>
        <v>0</v>
      </c>
    </row>
    <row r="88" spans="1:15" ht="37.200000000000003" thickBot="1">
      <c r="A88" s="5" t="s">
        <v>439</v>
      </c>
      <c r="B88" s="33">
        <v>901</v>
      </c>
      <c r="C88" s="30" t="s">
        <v>424</v>
      </c>
      <c r="D88" s="30" t="s">
        <v>427</v>
      </c>
      <c r="E88" s="30" t="s">
        <v>718</v>
      </c>
      <c r="F88" s="30" t="s">
        <v>341</v>
      </c>
      <c r="G88" s="130"/>
      <c r="H88" s="5" t="s">
        <v>439</v>
      </c>
      <c r="I88" s="33">
        <v>901</v>
      </c>
      <c r="J88" s="30" t="s">
        <v>424</v>
      </c>
      <c r="K88" s="30" t="s">
        <v>427</v>
      </c>
      <c r="L88" s="30" t="s">
        <v>718</v>
      </c>
      <c r="M88" s="30" t="s">
        <v>341</v>
      </c>
      <c r="N88" s="130"/>
      <c r="O88" s="130"/>
    </row>
    <row r="89" spans="1:15" ht="27" thickBot="1">
      <c r="A89" s="167" t="s">
        <v>449</v>
      </c>
      <c r="B89" s="34">
        <v>901</v>
      </c>
      <c r="C89" s="72" t="s">
        <v>424</v>
      </c>
      <c r="D89" s="72" t="s">
        <v>427</v>
      </c>
      <c r="E89" s="30" t="s">
        <v>59</v>
      </c>
      <c r="F89" s="29"/>
      <c r="G89" s="130">
        <f>G90</f>
        <v>0</v>
      </c>
      <c r="H89" s="251" t="s">
        <v>449</v>
      </c>
      <c r="I89" s="34">
        <v>901</v>
      </c>
      <c r="J89" s="72" t="s">
        <v>424</v>
      </c>
      <c r="K89" s="72" t="s">
        <v>427</v>
      </c>
      <c r="L89" s="30" t="s">
        <v>59</v>
      </c>
      <c r="M89" s="29"/>
      <c r="N89" s="130">
        <f>N90</f>
        <v>0</v>
      </c>
      <c r="O89" s="130">
        <f>O90</f>
        <v>0</v>
      </c>
    </row>
    <row r="90" spans="1:15" ht="15" thickBot="1">
      <c r="A90" s="27" t="s">
        <v>436</v>
      </c>
      <c r="B90" s="33">
        <v>901</v>
      </c>
      <c r="C90" s="30" t="s">
        <v>424</v>
      </c>
      <c r="D90" s="30" t="s">
        <v>427</v>
      </c>
      <c r="E90" s="30" t="s">
        <v>59</v>
      </c>
      <c r="F90" s="30" t="s">
        <v>450</v>
      </c>
      <c r="G90" s="130"/>
      <c r="H90" s="27" t="s">
        <v>436</v>
      </c>
      <c r="I90" s="33">
        <v>901</v>
      </c>
      <c r="J90" s="30" t="s">
        <v>424</v>
      </c>
      <c r="K90" s="30" t="s">
        <v>427</v>
      </c>
      <c r="L90" s="30" t="s">
        <v>59</v>
      </c>
      <c r="M90" s="30" t="s">
        <v>450</v>
      </c>
      <c r="N90" s="130"/>
      <c r="O90" s="130"/>
    </row>
    <row r="91" spans="1:15" ht="27" thickBot="1">
      <c r="A91" s="167" t="s">
        <v>2</v>
      </c>
      <c r="B91" s="34">
        <v>901</v>
      </c>
      <c r="C91" s="72" t="s">
        <v>424</v>
      </c>
      <c r="D91" s="72" t="s">
        <v>427</v>
      </c>
      <c r="E91" s="30" t="s">
        <v>60</v>
      </c>
      <c r="F91" s="30"/>
      <c r="G91" s="130">
        <f>G92</f>
        <v>0</v>
      </c>
      <c r="H91" s="251" t="s">
        <v>2</v>
      </c>
      <c r="I91" s="34">
        <v>901</v>
      </c>
      <c r="J91" s="72" t="s">
        <v>424</v>
      </c>
      <c r="K91" s="72" t="s">
        <v>427</v>
      </c>
      <c r="L91" s="30" t="s">
        <v>60</v>
      </c>
      <c r="M91" s="30"/>
      <c r="N91" s="130">
        <f>N92</f>
        <v>0</v>
      </c>
      <c r="O91" s="130">
        <f>O92</f>
        <v>0</v>
      </c>
    </row>
    <row r="92" spans="1:15" ht="15" thickBot="1">
      <c r="A92" s="27" t="s">
        <v>436</v>
      </c>
      <c r="B92" s="33">
        <v>901</v>
      </c>
      <c r="C92" s="30" t="s">
        <v>424</v>
      </c>
      <c r="D92" s="30" t="s">
        <v>427</v>
      </c>
      <c r="E92" s="30" t="s">
        <v>60</v>
      </c>
      <c r="F92" s="30" t="s">
        <v>450</v>
      </c>
      <c r="G92" s="130"/>
      <c r="H92" s="27" t="s">
        <v>436</v>
      </c>
      <c r="I92" s="33">
        <v>901</v>
      </c>
      <c r="J92" s="30" t="s">
        <v>424</v>
      </c>
      <c r="K92" s="30" t="s">
        <v>427</v>
      </c>
      <c r="L92" s="30" t="s">
        <v>60</v>
      </c>
      <c r="M92" s="30" t="s">
        <v>450</v>
      </c>
      <c r="N92" s="130"/>
      <c r="O92" s="130"/>
    </row>
    <row r="93" spans="1:15" ht="53.4" thickBot="1">
      <c r="A93" s="49" t="s">
        <v>671</v>
      </c>
      <c r="B93" s="69">
        <v>901</v>
      </c>
      <c r="C93" s="70" t="s">
        <v>424</v>
      </c>
      <c r="D93" s="70" t="s">
        <v>427</v>
      </c>
      <c r="E93" s="59" t="s">
        <v>61</v>
      </c>
      <c r="F93" s="59"/>
      <c r="G93" s="135">
        <f>G94</f>
        <v>0</v>
      </c>
      <c r="H93" s="49" t="s">
        <v>671</v>
      </c>
      <c r="I93" s="69">
        <v>901</v>
      </c>
      <c r="J93" s="70" t="s">
        <v>424</v>
      </c>
      <c r="K93" s="70" t="s">
        <v>427</v>
      </c>
      <c r="L93" s="59" t="s">
        <v>61</v>
      </c>
      <c r="M93" s="59"/>
      <c r="N93" s="135">
        <f t="shared" ref="N93:O95" si="2">N94</f>
        <v>0</v>
      </c>
      <c r="O93" s="135">
        <f t="shared" si="2"/>
        <v>0</v>
      </c>
    </row>
    <row r="94" spans="1:15" ht="27" thickBot="1">
      <c r="A94" s="56" t="s">
        <v>54</v>
      </c>
      <c r="B94" s="37">
        <v>901</v>
      </c>
      <c r="C94" s="38" t="s">
        <v>424</v>
      </c>
      <c r="D94" s="38" t="s">
        <v>427</v>
      </c>
      <c r="E94" s="29" t="s">
        <v>62</v>
      </c>
      <c r="F94" s="29"/>
      <c r="G94" s="129">
        <f>G95</f>
        <v>0</v>
      </c>
      <c r="H94" s="56" t="s">
        <v>54</v>
      </c>
      <c r="I94" s="37">
        <v>901</v>
      </c>
      <c r="J94" s="38" t="s">
        <v>424</v>
      </c>
      <c r="K94" s="38" t="s">
        <v>427</v>
      </c>
      <c r="L94" s="29" t="s">
        <v>62</v>
      </c>
      <c r="M94" s="29"/>
      <c r="N94" s="129">
        <f t="shared" si="2"/>
        <v>0</v>
      </c>
      <c r="O94" s="129">
        <f t="shared" si="2"/>
        <v>0</v>
      </c>
    </row>
    <row r="95" spans="1:15" ht="40.200000000000003" thickBot="1">
      <c r="A95" s="167" t="s">
        <v>55</v>
      </c>
      <c r="B95" s="34">
        <v>901</v>
      </c>
      <c r="C95" s="72" t="s">
        <v>424</v>
      </c>
      <c r="D95" s="72" t="s">
        <v>427</v>
      </c>
      <c r="E95" s="30" t="s">
        <v>63</v>
      </c>
      <c r="F95" s="30"/>
      <c r="G95" s="130">
        <f>G96</f>
        <v>0</v>
      </c>
      <c r="H95" s="251" t="s">
        <v>55</v>
      </c>
      <c r="I95" s="34">
        <v>901</v>
      </c>
      <c r="J95" s="72" t="s">
        <v>424</v>
      </c>
      <c r="K95" s="72" t="s">
        <v>427</v>
      </c>
      <c r="L95" s="30" t="s">
        <v>63</v>
      </c>
      <c r="M95" s="30"/>
      <c r="N95" s="130">
        <f t="shared" si="2"/>
        <v>0</v>
      </c>
      <c r="O95" s="130">
        <f t="shared" si="2"/>
        <v>0</v>
      </c>
    </row>
    <row r="96" spans="1:15" ht="15" thickBot="1">
      <c r="A96" s="27" t="s">
        <v>436</v>
      </c>
      <c r="B96" s="33">
        <v>901</v>
      </c>
      <c r="C96" s="30" t="s">
        <v>424</v>
      </c>
      <c r="D96" s="30" t="s">
        <v>427</v>
      </c>
      <c r="E96" s="30" t="s">
        <v>63</v>
      </c>
      <c r="F96" s="30" t="s">
        <v>450</v>
      </c>
      <c r="G96" s="130"/>
      <c r="H96" s="27" t="s">
        <v>436</v>
      </c>
      <c r="I96" s="33">
        <v>901</v>
      </c>
      <c r="J96" s="30" t="s">
        <v>424</v>
      </c>
      <c r="K96" s="30" t="s">
        <v>427</v>
      </c>
      <c r="L96" s="30" t="s">
        <v>63</v>
      </c>
      <c r="M96" s="30" t="s">
        <v>450</v>
      </c>
      <c r="N96" s="130"/>
      <c r="O96" s="130"/>
    </row>
    <row r="97" spans="1:15" ht="54" thickBot="1">
      <c r="A97" s="61" t="s">
        <v>672</v>
      </c>
      <c r="B97" s="151">
        <v>901</v>
      </c>
      <c r="C97" s="138" t="s">
        <v>424</v>
      </c>
      <c r="D97" s="138" t="s">
        <v>427</v>
      </c>
      <c r="E97" s="59" t="s">
        <v>64</v>
      </c>
      <c r="F97" s="74"/>
      <c r="G97" s="135">
        <f>G98</f>
        <v>4331.8999999999996</v>
      </c>
      <c r="H97" s="61" t="s">
        <v>672</v>
      </c>
      <c r="I97" s="151">
        <v>901</v>
      </c>
      <c r="J97" s="138" t="s">
        <v>424</v>
      </c>
      <c r="K97" s="138" t="s">
        <v>427</v>
      </c>
      <c r="L97" s="59" t="s">
        <v>64</v>
      </c>
      <c r="M97" s="74"/>
      <c r="N97" s="135">
        <f>N98</f>
        <v>4433.9000000000005</v>
      </c>
      <c r="O97" s="135">
        <f>O98</f>
        <v>4433.9000000000005</v>
      </c>
    </row>
    <row r="98" spans="1:15" ht="40.200000000000003" thickBot="1">
      <c r="A98" s="56" t="s">
        <v>56</v>
      </c>
      <c r="B98" s="37">
        <v>901</v>
      </c>
      <c r="C98" s="38" t="s">
        <v>424</v>
      </c>
      <c r="D98" s="38" t="s">
        <v>427</v>
      </c>
      <c r="E98" s="132" t="s">
        <v>64</v>
      </c>
      <c r="F98" s="29"/>
      <c r="G98" s="129">
        <f>G106+G100+G102+G104+G108+G99+G110+G112</f>
        <v>4331.8999999999996</v>
      </c>
      <c r="H98" s="56" t="s">
        <v>56</v>
      </c>
      <c r="I98" s="37">
        <v>901</v>
      </c>
      <c r="J98" s="38" t="s">
        <v>424</v>
      </c>
      <c r="K98" s="38" t="s">
        <v>427</v>
      </c>
      <c r="L98" s="132" t="s">
        <v>64</v>
      </c>
      <c r="M98" s="29"/>
      <c r="N98" s="129">
        <f>N106+N100+N102+N104+N108+N99+N110+N112</f>
        <v>4433.9000000000005</v>
      </c>
      <c r="O98" s="129">
        <f>O106+O100+O102+O104+O108+O99+O110+O112</f>
        <v>4433.9000000000005</v>
      </c>
    </row>
    <row r="99" spans="1:15" ht="15" thickBot="1">
      <c r="A99" s="27" t="s">
        <v>436</v>
      </c>
      <c r="B99" s="34">
        <v>901</v>
      </c>
      <c r="C99" s="72" t="s">
        <v>424</v>
      </c>
      <c r="D99" s="72" t="s">
        <v>427</v>
      </c>
      <c r="E99" s="30" t="s">
        <v>66</v>
      </c>
      <c r="F99" s="30" t="s">
        <v>450</v>
      </c>
      <c r="G99" s="130"/>
      <c r="H99" s="27" t="s">
        <v>436</v>
      </c>
      <c r="I99" s="34">
        <v>901</v>
      </c>
      <c r="J99" s="72" t="s">
        <v>424</v>
      </c>
      <c r="K99" s="72" t="s">
        <v>427</v>
      </c>
      <c r="L99" s="30" t="s">
        <v>66</v>
      </c>
      <c r="M99" s="30" t="s">
        <v>450</v>
      </c>
      <c r="N99" s="130"/>
      <c r="O99" s="130"/>
    </row>
    <row r="100" spans="1:15" ht="36.6" thickBot="1">
      <c r="A100" s="208" t="s">
        <v>1038</v>
      </c>
      <c r="B100" s="34">
        <v>901</v>
      </c>
      <c r="C100" s="72" t="s">
        <v>424</v>
      </c>
      <c r="D100" s="72" t="s">
        <v>427</v>
      </c>
      <c r="E100" s="30" t="s">
        <v>701</v>
      </c>
      <c r="F100" s="29"/>
      <c r="G100" s="130">
        <f>G101</f>
        <v>663.8</v>
      </c>
      <c r="H100" s="208" t="s">
        <v>1038</v>
      </c>
      <c r="I100" s="34">
        <v>901</v>
      </c>
      <c r="J100" s="72" t="s">
        <v>424</v>
      </c>
      <c r="K100" s="72" t="s">
        <v>427</v>
      </c>
      <c r="L100" s="30" t="s">
        <v>701</v>
      </c>
      <c r="M100" s="29"/>
      <c r="N100" s="130">
        <f>N101</f>
        <v>659</v>
      </c>
      <c r="O100" s="130">
        <f>O101</f>
        <v>659</v>
      </c>
    </row>
    <row r="101" spans="1:15" ht="15" thickBot="1">
      <c r="A101" s="27" t="s">
        <v>436</v>
      </c>
      <c r="B101" s="33">
        <v>901</v>
      </c>
      <c r="C101" s="30" t="s">
        <v>424</v>
      </c>
      <c r="D101" s="30" t="s">
        <v>427</v>
      </c>
      <c r="E101" s="30" t="s">
        <v>701</v>
      </c>
      <c r="F101" s="30" t="s">
        <v>450</v>
      </c>
      <c r="G101" s="130">
        <v>663.8</v>
      </c>
      <c r="H101" s="27" t="s">
        <v>436</v>
      </c>
      <c r="I101" s="33">
        <v>901</v>
      </c>
      <c r="J101" s="30" t="s">
        <v>424</v>
      </c>
      <c r="K101" s="30" t="s">
        <v>427</v>
      </c>
      <c r="L101" s="30" t="s">
        <v>701</v>
      </c>
      <c r="M101" s="30" t="s">
        <v>450</v>
      </c>
      <c r="N101" s="130">
        <v>659</v>
      </c>
      <c r="O101" s="130">
        <v>659</v>
      </c>
    </row>
    <row r="102" spans="1:15" ht="48.6" thickBot="1">
      <c r="A102" s="208" t="s">
        <v>1039</v>
      </c>
      <c r="B102" s="34">
        <v>901</v>
      </c>
      <c r="C102" s="72" t="s">
        <v>424</v>
      </c>
      <c r="D102" s="72" t="s">
        <v>427</v>
      </c>
      <c r="E102" s="30" t="s">
        <v>701</v>
      </c>
      <c r="F102" s="29"/>
      <c r="G102" s="130">
        <f>G103</f>
        <v>34.9</v>
      </c>
      <c r="H102" s="208" t="s">
        <v>1039</v>
      </c>
      <c r="I102" s="34">
        <v>901</v>
      </c>
      <c r="J102" s="72" t="s">
        <v>424</v>
      </c>
      <c r="K102" s="72" t="s">
        <v>427</v>
      </c>
      <c r="L102" s="30" t="s">
        <v>701</v>
      </c>
      <c r="M102" s="29"/>
      <c r="N102" s="130">
        <f>N103</f>
        <v>34.700000000000003</v>
      </c>
      <c r="O102" s="130">
        <f>O103</f>
        <v>34.700000000000003</v>
      </c>
    </row>
    <row r="103" spans="1:15" ht="15" thickBot="1">
      <c r="A103" s="27" t="s">
        <v>436</v>
      </c>
      <c r="B103" s="33">
        <v>901</v>
      </c>
      <c r="C103" s="30" t="s">
        <v>424</v>
      </c>
      <c r="D103" s="30" t="s">
        <v>427</v>
      </c>
      <c r="E103" s="30" t="s">
        <v>701</v>
      </c>
      <c r="F103" s="30" t="s">
        <v>450</v>
      </c>
      <c r="G103" s="130">
        <v>34.9</v>
      </c>
      <c r="H103" s="27" t="s">
        <v>436</v>
      </c>
      <c r="I103" s="33">
        <v>901</v>
      </c>
      <c r="J103" s="30" t="s">
        <v>424</v>
      </c>
      <c r="K103" s="30" t="s">
        <v>427</v>
      </c>
      <c r="L103" s="30" t="s">
        <v>701</v>
      </c>
      <c r="M103" s="30" t="s">
        <v>450</v>
      </c>
      <c r="N103" s="130">
        <v>34.700000000000003</v>
      </c>
      <c r="O103" s="130">
        <v>34.700000000000003</v>
      </c>
    </row>
    <row r="104" spans="1:15" ht="15" thickBot="1">
      <c r="A104" s="173" t="s">
        <v>1043</v>
      </c>
      <c r="B104" s="33">
        <v>901</v>
      </c>
      <c r="C104" s="30" t="s">
        <v>424</v>
      </c>
      <c r="D104" s="30" t="s">
        <v>427</v>
      </c>
      <c r="E104" s="30" t="s">
        <v>706</v>
      </c>
      <c r="F104" s="30"/>
      <c r="G104" s="130">
        <f>G105</f>
        <v>11.6</v>
      </c>
      <c r="H104" s="173" t="s">
        <v>1043</v>
      </c>
      <c r="I104" s="33">
        <v>901</v>
      </c>
      <c r="J104" s="30" t="s">
        <v>424</v>
      </c>
      <c r="K104" s="30" t="s">
        <v>427</v>
      </c>
      <c r="L104" s="30" t="s">
        <v>706</v>
      </c>
      <c r="M104" s="30"/>
      <c r="N104" s="130">
        <f>N105</f>
        <v>11.6</v>
      </c>
      <c r="O104" s="130">
        <f>O105</f>
        <v>11.6</v>
      </c>
    </row>
    <row r="105" spans="1:15" ht="15" thickBot="1">
      <c r="A105" s="27" t="s">
        <v>436</v>
      </c>
      <c r="B105" s="33">
        <v>901</v>
      </c>
      <c r="C105" s="30" t="s">
        <v>424</v>
      </c>
      <c r="D105" s="30" t="s">
        <v>427</v>
      </c>
      <c r="E105" s="30" t="s">
        <v>706</v>
      </c>
      <c r="F105" s="30" t="s">
        <v>450</v>
      </c>
      <c r="G105" s="130">
        <v>11.6</v>
      </c>
      <c r="H105" s="27" t="s">
        <v>436</v>
      </c>
      <c r="I105" s="33">
        <v>901</v>
      </c>
      <c r="J105" s="30" t="s">
        <v>424</v>
      </c>
      <c r="K105" s="30" t="s">
        <v>427</v>
      </c>
      <c r="L105" s="30" t="s">
        <v>706</v>
      </c>
      <c r="M105" s="30" t="s">
        <v>450</v>
      </c>
      <c r="N105" s="130">
        <v>11.6</v>
      </c>
      <c r="O105" s="130">
        <v>11.6</v>
      </c>
    </row>
    <row r="106" spans="1:15" ht="36.6" thickBot="1">
      <c r="A106" s="173" t="s">
        <v>1040</v>
      </c>
      <c r="B106" s="34">
        <v>901</v>
      </c>
      <c r="C106" s="72" t="s">
        <v>424</v>
      </c>
      <c r="D106" s="72" t="s">
        <v>427</v>
      </c>
      <c r="E106" s="30" t="s">
        <v>703</v>
      </c>
      <c r="F106" s="29"/>
      <c r="G106" s="130">
        <f>G107</f>
        <v>443.7</v>
      </c>
      <c r="H106" s="173" t="s">
        <v>1042</v>
      </c>
      <c r="I106" s="34">
        <v>901</v>
      </c>
      <c r="J106" s="72" t="s">
        <v>424</v>
      </c>
      <c r="K106" s="72" t="s">
        <v>427</v>
      </c>
      <c r="L106" s="30" t="s">
        <v>703</v>
      </c>
      <c r="M106" s="29"/>
      <c r="N106" s="130">
        <f>N107</f>
        <v>443.7</v>
      </c>
      <c r="O106" s="130">
        <f>O107</f>
        <v>443.7</v>
      </c>
    </row>
    <row r="107" spans="1:15" ht="15" thickBot="1">
      <c r="A107" s="27" t="s">
        <v>436</v>
      </c>
      <c r="B107" s="33">
        <v>901</v>
      </c>
      <c r="C107" s="30" t="s">
        <v>424</v>
      </c>
      <c r="D107" s="30" t="s">
        <v>427</v>
      </c>
      <c r="E107" s="30" t="s">
        <v>703</v>
      </c>
      <c r="F107" s="30" t="s">
        <v>450</v>
      </c>
      <c r="G107" s="130">
        <v>443.7</v>
      </c>
      <c r="H107" s="27" t="s">
        <v>436</v>
      </c>
      <c r="I107" s="33">
        <v>901</v>
      </c>
      <c r="J107" s="30" t="s">
        <v>424</v>
      </c>
      <c r="K107" s="30" t="s">
        <v>427</v>
      </c>
      <c r="L107" s="30" t="s">
        <v>703</v>
      </c>
      <c r="M107" s="30" t="s">
        <v>450</v>
      </c>
      <c r="N107" s="130">
        <v>443.7</v>
      </c>
      <c r="O107" s="130">
        <v>443.7</v>
      </c>
    </row>
    <row r="108" spans="1:15" ht="36.6" thickBot="1">
      <c r="A108" s="173" t="s">
        <v>1041</v>
      </c>
      <c r="B108" s="34">
        <v>901</v>
      </c>
      <c r="C108" s="72" t="s">
        <v>424</v>
      </c>
      <c r="D108" s="72" t="s">
        <v>427</v>
      </c>
      <c r="E108" s="30" t="s">
        <v>703</v>
      </c>
      <c r="F108" s="29"/>
      <c r="G108" s="130">
        <f>G109</f>
        <v>23.3</v>
      </c>
      <c r="H108" s="173" t="s">
        <v>1041</v>
      </c>
      <c r="I108" s="34">
        <v>901</v>
      </c>
      <c r="J108" s="72" t="s">
        <v>424</v>
      </c>
      <c r="K108" s="72" t="s">
        <v>427</v>
      </c>
      <c r="L108" s="30" t="s">
        <v>703</v>
      </c>
      <c r="M108" s="29"/>
      <c r="N108" s="130">
        <f>N109</f>
        <v>23.3</v>
      </c>
      <c r="O108" s="130">
        <f>O109</f>
        <v>23.3</v>
      </c>
    </row>
    <row r="109" spans="1:15" ht="15" thickBot="1">
      <c r="A109" s="27" t="s">
        <v>436</v>
      </c>
      <c r="B109" s="33">
        <v>901</v>
      </c>
      <c r="C109" s="30" t="s">
        <v>424</v>
      </c>
      <c r="D109" s="30" t="s">
        <v>427</v>
      </c>
      <c r="E109" s="30" t="s">
        <v>703</v>
      </c>
      <c r="F109" s="30" t="s">
        <v>450</v>
      </c>
      <c r="G109" s="130">
        <v>23.3</v>
      </c>
      <c r="H109" s="27" t="s">
        <v>436</v>
      </c>
      <c r="I109" s="33">
        <v>901</v>
      </c>
      <c r="J109" s="30" t="s">
        <v>424</v>
      </c>
      <c r="K109" s="30" t="s">
        <v>427</v>
      </c>
      <c r="L109" s="30" t="s">
        <v>703</v>
      </c>
      <c r="M109" s="30" t="s">
        <v>450</v>
      </c>
      <c r="N109" s="130">
        <v>23.3</v>
      </c>
      <c r="O109" s="130">
        <v>23.3</v>
      </c>
    </row>
    <row r="110" spans="1:15" ht="45" customHeight="1" thickBot="1">
      <c r="A110" s="294" t="s">
        <v>1044</v>
      </c>
      <c r="B110" s="34">
        <v>901</v>
      </c>
      <c r="C110" s="72" t="s">
        <v>424</v>
      </c>
      <c r="D110" s="72" t="s">
        <v>427</v>
      </c>
      <c r="E110" s="30" t="s">
        <v>751</v>
      </c>
      <c r="F110" s="29"/>
      <c r="G110" s="130">
        <f>G111</f>
        <v>2996.9</v>
      </c>
      <c r="H110" s="294" t="s">
        <v>1044</v>
      </c>
      <c r="I110" s="34">
        <v>901</v>
      </c>
      <c r="J110" s="72" t="s">
        <v>424</v>
      </c>
      <c r="K110" s="72" t="s">
        <v>427</v>
      </c>
      <c r="L110" s="30" t="s">
        <v>751</v>
      </c>
      <c r="M110" s="29"/>
      <c r="N110" s="130">
        <f>N111</f>
        <v>3098.5</v>
      </c>
      <c r="O110" s="130">
        <f>O111</f>
        <v>3098.5</v>
      </c>
    </row>
    <row r="111" spans="1:15" ht="15" thickBot="1">
      <c r="A111" s="27" t="s">
        <v>436</v>
      </c>
      <c r="B111" s="33">
        <v>901</v>
      </c>
      <c r="C111" s="30" t="s">
        <v>424</v>
      </c>
      <c r="D111" s="30" t="s">
        <v>427</v>
      </c>
      <c r="E111" s="30" t="s">
        <v>751</v>
      </c>
      <c r="F111" s="30" t="s">
        <v>450</v>
      </c>
      <c r="G111" s="130">
        <v>2996.9</v>
      </c>
      <c r="H111" s="27" t="s">
        <v>436</v>
      </c>
      <c r="I111" s="33">
        <v>901</v>
      </c>
      <c r="J111" s="30" t="s">
        <v>424</v>
      </c>
      <c r="K111" s="30" t="s">
        <v>427</v>
      </c>
      <c r="L111" s="30" t="s">
        <v>751</v>
      </c>
      <c r="M111" s="30" t="s">
        <v>450</v>
      </c>
      <c r="N111" s="130">
        <v>3098.5</v>
      </c>
      <c r="O111" s="130">
        <v>3098.5</v>
      </c>
    </row>
    <row r="112" spans="1:15" ht="43.8" customHeight="1" thickBot="1">
      <c r="A112" s="294" t="s">
        <v>1045</v>
      </c>
      <c r="B112" s="34">
        <v>901</v>
      </c>
      <c r="C112" s="72" t="s">
        <v>424</v>
      </c>
      <c r="D112" s="72" t="s">
        <v>427</v>
      </c>
      <c r="E112" s="30" t="s">
        <v>751</v>
      </c>
      <c r="F112" s="29"/>
      <c r="G112" s="130">
        <f>G113</f>
        <v>157.69999999999999</v>
      </c>
      <c r="H112" s="294" t="s">
        <v>1045</v>
      </c>
      <c r="I112" s="34">
        <v>901</v>
      </c>
      <c r="J112" s="72" t="s">
        <v>424</v>
      </c>
      <c r="K112" s="72" t="s">
        <v>427</v>
      </c>
      <c r="L112" s="30" t="s">
        <v>751</v>
      </c>
      <c r="M112" s="29"/>
      <c r="N112" s="130">
        <f>N113</f>
        <v>163.1</v>
      </c>
      <c r="O112" s="130">
        <f>O113</f>
        <v>163.1</v>
      </c>
    </row>
    <row r="113" spans="1:17" ht="15" thickBot="1">
      <c r="A113" s="27" t="s">
        <v>436</v>
      </c>
      <c r="B113" s="33">
        <v>901</v>
      </c>
      <c r="C113" s="30" t="s">
        <v>424</v>
      </c>
      <c r="D113" s="30" t="s">
        <v>427</v>
      </c>
      <c r="E113" s="30" t="s">
        <v>751</v>
      </c>
      <c r="F113" s="30" t="s">
        <v>450</v>
      </c>
      <c r="G113" s="130">
        <v>157.69999999999999</v>
      </c>
      <c r="H113" s="27" t="s">
        <v>436</v>
      </c>
      <c r="I113" s="33">
        <v>901</v>
      </c>
      <c r="J113" s="30" t="s">
        <v>424</v>
      </c>
      <c r="K113" s="30" t="s">
        <v>427</v>
      </c>
      <c r="L113" s="30" t="s">
        <v>751</v>
      </c>
      <c r="M113" s="30" t="s">
        <v>450</v>
      </c>
      <c r="N113" s="130">
        <v>163.1</v>
      </c>
      <c r="O113" s="130">
        <v>163.1</v>
      </c>
    </row>
    <row r="114" spans="1:17" ht="15" thickBot="1">
      <c r="A114" s="39" t="s">
        <v>410</v>
      </c>
      <c r="B114" s="37">
        <v>901</v>
      </c>
      <c r="C114" s="38" t="s">
        <v>424</v>
      </c>
      <c r="D114" s="38" t="s">
        <v>424</v>
      </c>
      <c r="E114" s="38"/>
      <c r="F114" s="38"/>
      <c r="G114" s="129">
        <f>G115</f>
        <v>950.2</v>
      </c>
      <c r="H114" s="39" t="s">
        <v>410</v>
      </c>
      <c r="I114" s="37">
        <v>901</v>
      </c>
      <c r="J114" s="38" t="s">
        <v>424</v>
      </c>
      <c r="K114" s="38" t="s">
        <v>424</v>
      </c>
      <c r="L114" s="38"/>
      <c r="M114" s="38"/>
      <c r="N114" s="129">
        <f>N115</f>
        <v>240.2</v>
      </c>
      <c r="O114" s="129">
        <f>O115</f>
        <v>233.29999999999998</v>
      </c>
    </row>
    <row r="115" spans="1:17" ht="27" thickBot="1">
      <c r="A115" s="49" t="s">
        <v>669</v>
      </c>
      <c r="B115" s="69">
        <v>901</v>
      </c>
      <c r="C115" s="70" t="s">
        <v>424</v>
      </c>
      <c r="D115" s="70" t="s">
        <v>424</v>
      </c>
      <c r="E115" s="59" t="s">
        <v>49</v>
      </c>
      <c r="F115" s="59"/>
      <c r="G115" s="135">
        <f>G116</f>
        <v>950.2</v>
      </c>
      <c r="H115" s="49" t="s">
        <v>669</v>
      </c>
      <c r="I115" s="69">
        <v>901</v>
      </c>
      <c r="J115" s="70" t="s">
        <v>424</v>
      </c>
      <c r="K115" s="70" t="s">
        <v>424</v>
      </c>
      <c r="L115" s="59" t="s">
        <v>49</v>
      </c>
      <c r="M115" s="59"/>
      <c r="N115" s="135">
        <f>N116</f>
        <v>240.2</v>
      </c>
      <c r="O115" s="135">
        <f>O116</f>
        <v>233.29999999999998</v>
      </c>
    </row>
    <row r="116" spans="1:17" ht="66.599999999999994" thickBot="1">
      <c r="A116" s="60" t="s">
        <v>964</v>
      </c>
      <c r="B116" s="37">
        <v>901</v>
      </c>
      <c r="C116" s="38" t="s">
        <v>424</v>
      </c>
      <c r="D116" s="38" t="s">
        <v>424</v>
      </c>
      <c r="E116" s="29" t="s">
        <v>50</v>
      </c>
      <c r="F116" s="29"/>
      <c r="G116" s="129">
        <f>G117+G122+G121+G120</f>
        <v>950.2</v>
      </c>
      <c r="H116" s="60" t="s">
        <v>964</v>
      </c>
      <c r="I116" s="37">
        <v>901</v>
      </c>
      <c r="J116" s="38" t="s">
        <v>424</v>
      </c>
      <c r="K116" s="38" t="s">
        <v>424</v>
      </c>
      <c r="L116" s="29" t="s">
        <v>50</v>
      </c>
      <c r="M116" s="29"/>
      <c r="N116" s="129">
        <f>N117+N122+N121+N120</f>
        <v>240.2</v>
      </c>
      <c r="O116" s="129">
        <f>O117+O122+O121+O120</f>
        <v>233.29999999999998</v>
      </c>
    </row>
    <row r="117" spans="1:17" ht="27" thickBot="1">
      <c r="A117" s="167" t="s">
        <v>47</v>
      </c>
      <c r="B117" s="34">
        <v>901</v>
      </c>
      <c r="C117" s="72" t="s">
        <v>424</v>
      </c>
      <c r="D117" s="72" t="s">
        <v>424</v>
      </c>
      <c r="E117" s="30" t="s">
        <v>51</v>
      </c>
      <c r="F117" s="30"/>
      <c r="G117" s="130">
        <f>G119+G118</f>
        <v>300</v>
      </c>
      <c r="H117" s="251" t="s">
        <v>47</v>
      </c>
      <c r="I117" s="34">
        <v>901</v>
      </c>
      <c r="J117" s="72" t="s">
        <v>424</v>
      </c>
      <c r="K117" s="72" t="s">
        <v>424</v>
      </c>
      <c r="L117" s="30" t="s">
        <v>51</v>
      </c>
      <c r="M117" s="30"/>
      <c r="N117" s="130">
        <f>N119+N118</f>
        <v>0</v>
      </c>
      <c r="O117" s="130">
        <f>O119+O118</f>
        <v>0</v>
      </c>
    </row>
    <row r="118" spans="1:17" ht="36.6" thickBot="1">
      <c r="A118" s="27" t="s">
        <v>439</v>
      </c>
      <c r="B118" s="34">
        <v>901</v>
      </c>
      <c r="C118" s="72" t="s">
        <v>424</v>
      </c>
      <c r="D118" s="72" t="s">
        <v>424</v>
      </c>
      <c r="E118" s="30" t="s">
        <v>51</v>
      </c>
      <c r="F118" s="30" t="s">
        <v>341</v>
      </c>
      <c r="G118" s="130">
        <v>300</v>
      </c>
      <c r="H118" s="27" t="s">
        <v>439</v>
      </c>
      <c r="I118" s="34">
        <v>901</v>
      </c>
      <c r="J118" s="72" t="s">
        <v>424</v>
      </c>
      <c r="K118" s="72" t="s">
        <v>424</v>
      </c>
      <c r="L118" s="30" t="s">
        <v>51</v>
      </c>
      <c r="M118" s="30" t="s">
        <v>341</v>
      </c>
      <c r="N118" s="130">
        <v>0</v>
      </c>
      <c r="O118" s="130">
        <v>0</v>
      </c>
    </row>
    <row r="119" spans="1:17" ht="15" thickBot="1">
      <c r="A119" s="27" t="s">
        <v>436</v>
      </c>
      <c r="B119" s="33">
        <v>901</v>
      </c>
      <c r="C119" s="30" t="s">
        <v>424</v>
      </c>
      <c r="D119" s="30" t="s">
        <v>424</v>
      </c>
      <c r="E119" s="30" t="s">
        <v>51</v>
      </c>
      <c r="F119" s="30" t="s">
        <v>450</v>
      </c>
      <c r="G119" s="130"/>
      <c r="H119" s="27" t="s">
        <v>436</v>
      </c>
      <c r="I119" s="33">
        <v>901</v>
      </c>
      <c r="J119" s="30" t="s">
        <v>424</v>
      </c>
      <c r="K119" s="30" t="s">
        <v>424</v>
      </c>
      <c r="L119" s="30" t="s">
        <v>51</v>
      </c>
      <c r="M119" s="30" t="s">
        <v>450</v>
      </c>
      <c r="N119" s="130"/>
      <c r="O119" s="130"/>
    </row>
    <row r="120" spans="1:17" ht="53.4" thickBot="1">
      <c r="A120" s="417" t="s">
        <v>965</v>
      </c>
      <c r="B120" s="33">
        <v>901</v>
      </c>
      <c r="C120" s="30" t="s">
        <v>424</v>
      </c>
      <c r="D120" s="30" t="s">
        <v>424</v>
      </c>
      <c r="E120" s="30" t="s">
        <v>162</v>
      </c>
      <c r="F120" s="30" t="s">
        <v>450</v>
      </c>
      <c r="G120" s="130">
        <v>228.2</v>
      </c>
      <c r="H120" s="416" t="s">
        <v>965</v>
      </c>
      <c r="I120" s="33">
        <v>901</v>
      </c>
      <c r="J120" s="30" t="s">
        <v>424</v>
      </c>
      <c r="K120" s="30" t="s">
        <v>424</v>
      </c>
      <c r="L120" s="30" t="s">
        <v>162</v>
      </c>
      <c r="M120" s="30" t="s">
        <v>450</v>
      </c>
      <c r="N120" s="130">
        <v>228.2</v>
      </c>
      <c r="O120" s="130">
        <v>221.6</v>
      </c>
    </row>
    <row r="121" spans="1:17" ht="53.4" thickBot="1">
      <c r="A121" s="416" t="s">
        <v>966</v>
      </c>
      <c r="B121" s="33">
        <v>901</v>
      </c>
      <c r="C121" s="30" t="s">
        <v>424</v>
      </c>
      <c r="D121" s="30" t="s">
        <v>424</v>
      </c>
      <c r="E121" s="30" t="s">
        <v>162</v>
      </c>
      <c r="F121" s="30" t="s">
        <v>450</v>
      </c>
      <c r="G121" s="130">
        <v>12</v>
      </c>
      <c r="H121" s="416" t="s">
        <v>966</v>
      </c>
      <c r="I121" s="33">
        <v>901</v>
      </c>
      <c r="J121" s="30" t="s">
        <v>424</v>
      </c>
      <c r="K121" s="30" t="s">
        <v>424</v>
      </c>
      <c r="L121" s="30" t="s">
        <v>162</v>
      </c>
      <c r="M121" s="30" t="s">
        <v>450</v>
      </c>
      <c r="N121" s="130">
        <v>12</v>
      </c>
      <c r="O121" s="130">
        <v>11.7</v>
      </c>
    </row>
    <row r="122" spans="1:17" ht="27" thickBot="1">
      <c r="A122" s="167" t="s">
        <v>48</v>
      </c>
      <c r="B122" s="34">
        <v>901</v>
      </c>
      <c r="C122" s="72" t="s">
        <v>424</v>
      </c>
      <c r="D122" s="72" t="s">
        <v>424</v>
      </c>
      <c r="E122" s="30" t="s">
        <v>52</v>
      </c>
      <c r="F122" s="30"/>
      <c r="G122" s="130">
        <f>G123</f>
        <v>410</v>
      </c>
      <c r="H122" s="251" t="s">
        <v>48</v>
      </c>
      <c r="I122" s="34">
        <v>901</v>
      </c>
      <c r="J122" s="72" t="s">
        <v>424</v>
      </c>
      <c r="K122" s="72" t="s">
        <v>424</v>
      </c>
      <c r="L122" s="30" t="s">
        <v>52</v>
      </c>
      <c r="M122" s="30"/>
      <c r="N122" s="130">
        <f>N123</f>
        <v>0</v>
      </c>
      <c r="O122" s="130">
        <f>O123</f>
        <v>0</v>
      </c>
    </row>
    <row r="123" spans="1:17" ht="37.200000000000003" thickBot="1">
      <c r="A123" s="5" t="s">
        <v>439</v>
      </c>
      <c r="B123" s="33">
        <v>901</v>
      </c>
      <c r="C123" s="30" t="s">
        <v>424</v>
      </c>
      <c r="D123" s="30" t="s">
        <v>424</v>
      </c>
      <c r="E123" s="30" t="s">
        <v>52</v>
      </c>
      <c r="F123" s="30" t="s">
        <v>341</v>
      </c>
      <c r="G123" s="130">
        <v>410</v>
      </c>
      <c r="H123" s="5" t="s">
        <v>439</v>
      </c>
      <c r="I123" s="33">
        <v>901</v>
      </c>
      <c r="J123" s="30" t="s">
        <v>424</v>
      </c>
      <c r="K123" s="30" t="s">
        <v>424</v>
      </c>
      <c r="L123" s="30" t="s">
        <v>52</v>
      </c>
      <c r="M123" s="30" t="s">
        <v>341</v>
      </c>
      <c r="N123" s="130"/>
      <c r="O123" s="130"/>
    </row>
    <row r="124" spans="1:17" s="91" customFormat="1" ht="15" thickBot="1">
      <c r="A124" s="181" t="s">
        <v>170</v>
      </c>
      <c r="B124" s="36">
        <v>901</v>
      </c>
      <c r="C124" s="29" t="s">
        <v>424</v>
      </c>
      <c r="D124" s="29" t="s">
        <v>421</v>
      </c>
      <c r="E124" s="29"/>
      <c r="F124" s="29"/>
      <c r="G124" s="129">
        <f>G125+G146+G150+G156</f>
        <v>23932</v>
      </c>
      <c r="H124" s="181" t="s">
        <v>170</v>
      </c>
      <c r="I124" s="36">
        <v>901</v>
      </c>
      <c r="J124" s="29" t="s">
        <v>424</v>
      </c>
      <c r="K124" s="29" t="s">
        <v>421</v>
      </c>
      <c r="L124" s="29"/>
      <c r="M124" s="29"/>
      <c r="N124" s="129">
        <f>N125+N146+N150+N156</f>
        <v>22380</v>
      </c>
      <c r="O124" s="129">
        <f>O125+O146+O150+O156</f>
        <v>22380</v>
      </c>
      <c r="Q124" s="415"/>
    </row>
    <row r="125" spans="1:17" ht="40.200000000000003" thickBot="1">
      <c r="A125" s="49" t="s">
        <v>666</v>
      </c>
      <c r="B125" s="69">
        <v>901</v>
      </c>
      <c r="C125" s="70" t="s">
        <v>424</v>
      </c>
      <c r="D125" s="70" t="s">
        <v>421</v>
      </c>
      <c r="E125" s="59" t="s">
        <v>25</v>
      </c>
      <c r="F125" s="59"/>
      <c r="G125" s="135">
        <f>G127+G130+G133+G136+G142+G144+G140+G138</f>
        <v>23932</v>
      </c>
      <c r="H125" s="49" t="s">
        <v>666</v>
      </c>
      <c r="I125" s="69">
        <v>901</v>
      </c>
      <c r="J125" s="70" t="s">
        <v>424</v>
      </c>
      <c r="K125" s="70" t="s">
        <v>421</v>
      </c>
      <c r="L125" s="59" t="s">
        <v>25</v>
      </c>
      <c r="M125" s="59"/>
      <c r="N125" s="135">
        <f>N127+N130+N133+N136+N142+N144+N140+N138</f>
        <v>22380</v>
      </c>
      <c r="O125" s="135">
        <f>O127+O130+O133+O136+O142+O144+O140+O138</f>
        <v>22380</v>
      </c>
    </row>
    <row r="126" spans="1:17" s="18" customFormat="1" ht="40.200000000000003" thickBot="1">
      <c r="A126" s="60" t="s">
        <v>960</v>
      </c>
      <c r="B126" s="418">
        <v>901</v>
      </c>
      <c r="C126" s="419" t="s">
        <v>424</v>
      </c>
      <c r="D126" s="419" t="s">
        <v>421</v>
      </c>
      <c r="E126" s="29" t="s">
        <v>26</v>
      </c>
      <c r="F126" s="132"/>
      <c r="G126" s="143">
        <f>G127+G130+G133+G136+G138+G140+G142+G144</f>
        <v>23932</v>
      </c>
      <c r="H126" s="60" t="s">
        <v>960</v>
      </c>
      <c r="I126" s="418">
        <v>901</v>
      </c>
      <c r="J126" s="419" t="s">
        <v>424</v>
      </c>
      <c r="K126" s="419" t="s">
        <v>421</v>
      </c>
      <c r="L126" s="29" t="s">
        <v>26</v>
      </c>
      <c r="M126" s="132"/>
      <c r="N126" s="143">
        <f>N127+N130+N133+N136+N138+N140+N142+N144</f>
        <v>22380</v>
      </c>
      <c r="O126" s="143">
        <f>O127+O130+O133+O136+O138+O140+O142+O144</f>
        <v>22380</v>
      </c>
    </row>
    <row r="127" spans="1:17" ht="15" thickBot="1">
      <c r="A127" s="53" t="s">
        <v>448</v>
      </c>
      <c r="B127" s="150">
        <v>901</v>
      </c>
      <c r="C127" s="136" t="s">
        <v>424</v>
      </c>
      <c r="D127" s="136" t="s">
        <v>421</v>
      </c>
      <c r="E127" s="30" t="s">
        <v>27</v>
      </c>
      <c r="F127" s="29"/>
      <c r="G127" s="147">
        <f>G128+G129</f>
        <v>20150</v>
      </c>
      <c r="H127" s="53" t="s">
        <v>448</v>
      </c>
      <c r="I127" s="150">
        <v>901</v>
      </c>
      <c r="J127" s="136" t="s">
        <v>424</v>
      </c>
      <c r="K127" s="136" t="s">
        <v>421</v>
      </c>
      <c r="L127" s="30" t="s">
        <v>27</v>
      </c>
      <c r="M127" s="29"/>
      <c r="N127" s="130">
        <f>N128+N129</f>
        <v>20150</v>
      </c>
      <c r="O127" s="130">
        <f>O128+O129</f>
        <v>20150</v>
      </c>
    </row>
    <row r="128" spans="1:17" ht="37.200000000000003" thickBot="1">
      <c r="A128" s="5" t="s">
        <v>439</v>
      </c>
      <c r="B128" s="33">
        <v>901</v>
      </c>
      <c r="C128" s="30" t="s">
        <v>424</v>
      </c>
      <c r="D128" s="30" t="s">
        <v>421</v>
      </c>
      <c r="E128" s="30" t="s">
        <v>27</v>
      </c>
      <c r="F128" s="30" t="s">
        <v>341</v>
      </c>
      <c r="G128" s="130">
        <v>20150</v>
      </c>
      <c r="H128" s="5" t="s">
        <v>439</v>
      </c>
      <c r="I128" s="33">
        <v>901</v>
      </c>
      <c r="J128" s="30" t="s">
        <v>424</v>
      </c>
      <c r="K128" s="30" t="s">
        <v>421</v>
      </c>
      <c r="L128" s="30" t="s">
        <v>27</v>
      </c>
      <c r="M128" s="30" t="s">
        <v>341</v>
      </c>
      <c r="N128" s="130">
        <v>20150</v>
      </c>
      <c r="O128" s="130">
        <v>20150</v>
      </c>
    </row>
    <row r="129" spans="1:15" ht="15" thickBot="1">
      <c r="A129" s="5" t="s">
        <v>444</v>
      </c>
      <c r="B129" s="33">
        <v>901</v>
      </c>
      <c r="C129" s="30" t="s">
        <v>424</v>
      </c>
      <c r="D129" s="30" t="s">
        <v>421</v>
      </c>
      <c r="E129" s="30" t="s">
        <v>27</v>
      </c>
      <c r="F129" s="30" t="s">
        <v>259</v>
      </c>
      <c r="G129" s="140"/>
      <c r="H129" s="5" t="s">
        <v>444</v>
      </c>
      <c r="I129" s="33">
        <v>901</v>
      </c>
      <c r="J129" s="30" t="s">
        <v>424</v>
      </c>
      <c r="K129" s="30" t="s">
        <v>421</v>
      </c>
      <c r="L129" s="30" t="s">
        <v>27</v>
      </c>
      <c r="M129" s="30" t="s">
        <v>259</v>
      </c>
      <c r="N129" s="140"/>
      <c r="O129" s="140"/>
    </row>
    <row r="130" spans="1:15" ht="27" thickBot="1">
      <c r="A130" s="167" t="s">
        <v>449</v>
      </c>
      <c r="B130" s="34">
        <v>901</v>
      </c>
      <c r="C130" s="72" t="s">
        <v>424</v>
      </c>
      <c r="D130" s="72" t="s">
        <v>421</v>
      </c>
      <c r="E130" s="30" t="s">
        <v>28</v>
      </c>
      <c r="F130" s="30"/>
      <c r="G130" s="130">
        <f>G131+G132</f>
        <v>2040</v>
      </c>
      <c r="H130" s="251" t="s">
        <v>449</v>
      </c>
      <c r="I130" s="34">
        <v>901</v>
      </c>
      <c r="J130" s="72" t="s">
        <v>424</v>
      </c>
      <c r="K130" s="72" t="s">
        <v>421</v>
      </c>
      <c r="L130" s="30" t="s">
        <v>28</v>
      </c>
      <c r="M130" s="30"/>
      <c r="N130" s="130">
        <f>N131+N132</f>
        <v>730</v>
      </c>
      <c r="O130" s="130">
        <f>O131+O132</f>
        <v>730</v>
      </c>
    </row>
    <row r="131" spans="1:15" ht="15" thickBot="1">
      <c r="A131" s="27" t="s">
        <v>436</v>
      </c>
      <c r="B131" s="33">
        <v>901</v>
      </c>
      <c r="C131" s="30" t="s">
        <v>424</v>
      </c>
      <c r="D131" s="72" t="s">
        <v>421</v>
      </c>
      <c r="E131" s="30" t="s">
        <v>28</v>
      </c>
      <c r="F131" s="30" t="s">
        <v>450</v>
      </c>
      <c r="G131" s="130">
        <f>1310+730</f>
        <v>2040</v>
      </c>
      <c r="H131" s="27" t="s">
        <v>436</v>
      </c>
      <c r="I131" s="33">
        <v>901</v>
      </c>
      <c r="J131" s="30" t="s">
        <v>424</v>
      </c>
      <c r="K131" s="72" t="s">
        <v>421</v>
      </c>
      <c r="L131" s="30" t="s">
        <v>28</v>
      </c>
      <c r="M131" s="30" t="s">
        <v>450</v>
      </c>
      <c r="N131" s="130">
        <v>730</v>
      </c>
      <c r="O131" s="130">
        <v>730</v>
      </c>
    </row>
    <row r="132" spans="1:15" ht="15" thickBot="1">
      <c r="A132" s="43" t="s">
        <v>437</v>
      </c>
      <c r="B132" s="33">
        <v>901</v>
      </c>
      <c r="C132" s="30" t="s">
        <v>424</v>
      </c>
      <c r="D132" s="30" t="s">
        <v>421</v>
      </c>
      <c r="E132" s="30" t="s">
        <v>28</v>
      </c>
      <c r="F132" s="30" t="s">
        <v>340</v>
      </c>
      <c r="G132" s="130"/>
      <c r="H132" s="43" t="s">
        <v>437</v>
      </c>
      <c r="I132" s="33">
        <v>901</v>
      </c>
      <c r="J132" s="30" t="s">
        <v>424</v>
      </c>
      <c r="K132" s="30" t="s">
        <v>421</v>
      </c>
      <c r="L132" s="30" t="s">
        <v>28</v>
      </c>
      <c r="M132" s="30" t="s">
        <v>340</v>
      </c>
      <c r="N132" s="130"/>
      <c r="O132" s="130"/>
    </row>
    <row r="133" spans="1:15" ht="27" thickBot="1">
      <c r="A133" s="167" t="s">
        <v>0</v>
      </c>
      <c r="B133" s="34">
        <v>901</v>
      </c>
      <c r="C133" s="72" t="s">
        <v>424</v>
      </c>
      <c r="D133" s="72" t="s">
        <v>421</v>
      </c>
      <c r="E133" s="30" t="s">
        <v>29</v>
      </c>
      <c r="F133" s="30"/>
      <c r="G133" s="130">
        <f>G134+G135</f>
        <v>0</v>
      </c>
      <c r="H133" s="251" t="s">
        <v>0</v>
      </c>
      <c r="I133" s="34">
        <v>901</v>
      </c>
      <c r="J133" s="72" t="s">
        <v>424</v>
      </c>
      <c r="K133" s="72" t="s">
        <v>421</v>
      </c>
      <c r="L133" s="30" t="s">
        <v>29</v>
      </c>
      <c r="M133" s="30"/>
      <c r="N133" s="130">
        <f>N134+N135</f>
        <v>0</v>
      </c>
      <c r="O133" s="130">
        <f>O134+O135</f>
        <v>0</v>
      </c>
    </row>
    <row r="134" spans="1:15" ht="37.200000000000003" thickBot="1">
      <c r="A134" s="5" t="s">
        <v>439</v>
      </c>
      <c r="B134" s="33">
        <v>901</v>
      </c>
      <c r="C134" s="30" t="s">
        <v>424</v>
      </c>
      <c r="D134" s="30" t="s">
        <v>421</v>
      </c>
      <c r="E134" s="30" t="s">
        <v>29</v>
      </c>
      <c r="F134" s="30" t="s">
        <v>341</v>
      </c>
      <c r="G134" s="130"/>
      <c r="H134" s="5" t="s">
        <v>439</v>
      </c>
      <c r="I134" s="33">
        <v>901</v>
      </c>
      <c r="J134" s="30" t="s">
        <v>424</v>
      </c>
      <c r="K134" s="30" t="s">
        <v>421</v>
      </c>
      <c r="L134" s="30" t="s">
        <v>29</v>
      </c>
      <c r="M134" s="30" t="s">
        <v>341</v>
      </c>
      <c r="N134" s="130"/>
      <c r="O134" s="130"/>
    </row>
    <row r="135" spans="1:15" ht="15" thickBot="1">
      <c r="A135" s="27" t="s">
        <v>436</v>
      </c>
      <c r="B135" s="33">
        <v>901</v>
      </c>
      <c r="C135" s="30" t="s">
        <v>424</v>
      </c>
      <c r="D135" s="72" t="s">
        <v>421</v>
      </c>
      <c r="E135" s="30" t="s">
        <v>29</v>
      </c>
      <c r="F135" s="30" t="s">
        <v>450</v>
      </c>
      <c r="G135" s="130"/>
      <c r="H135" s="27" t="s">
        <v>436</v>
      </c>
      <c r="I135" s="33">
        <v>901</v>
      </c>
      <c r="J135" s="30" t="s">
        <v>424</v>
      </c>
      <c r="K135" s="72" t="s">
        <v>421</v>
      </c>
      <c r="L135" s="30" t="s">
        <v>29</v>
      </c>
      <c r="M135" s="30" t="s">
        <v>450</v>
      </c>
      <c r="N135" s="130"/>
      <c r="O135" s="130"/>
    </row>
    <row r="136" spans="1:15" ht="27" thickBot="1">
      <c r="A136" s="54" t="s">
        <v>2</v>
      </c>
      <c r="B136" s="34">
        <v>901</v>
      </c>
      <c r="C136" s="72" t="s">
        <v>424</v>
      </c>
      <c r="D136" s="30" t="s">
        <v>421</v>
      </c>
      <c r="E136" s="30" t="s">
        <v>30</v>
      </c>
      <c r="F136" s="30"/>
      <c r="G136" s="130">
        <f>G137</f>
        <v>242</v>
      </c>
      <c r="H136" s="54" t="s">
        <v>2</v>
      </c>
      <c r="I136" s="34">
        <v>901</v>
      </c>
      <c r="J136" s="72" t="s">
        <v>424</v>
      </c>
      <c r="K136" s="30" t="s">
        <v>421</v>
      </c>
      <c r="L136" s="30" t="s">
        <v>30</v>
      </c>
      <c r="M136" s="30"/>
      <c r="N136" s="130">
        <f>N137</f>
        <v>0</v>
      </c>
      <c r="O136" s="130">
        <f>O137</f>
        <v>0</v>
      </c>
    </row>
    <row r="137" spans="1:15" ht="15" thickBot="1">
      <c r="A137" s="27" t="s">
        <v>436</v>
      </c>
      <c r="B137" s="33">
        <v>901</v>
      </c>
      <c r="C137" s="30" t="s">
        <v>424</v>
      </c>
      <c r="D137" s="72" t="s">
        <v>421</v>
      </c>
      <c r="E137" s="30" t="s">
        <v>30</v>
      </c>
      <c r="F137" s="30" t="s">
        <v>450</v>
      </c>
      <c r="G137" s="130">
        <v>242</v>
      </c>
      <c r="H137" s="27" t="s">
        <v>436</v>
      </c>
      <c r="I137" s="33">
        <v>901</v>
      </c>
      <c r="J137" s="30" t="s">
        <v>424</v>
      </c>
      <c r="K137" s="72" t="s">
        <v>421</v>
      </c>
      <c r="L137" s="30" t="s">
        <v>30</v>
      </c>
      <c r="M137" s="30" t="s">
        <v>450</v>
      </c>
      <c r="N137" s="130"/>
      <c r="O137" s="130"/>
    </row>
    <row r="138" spans="1:15" ht="40.200000000000003" thickBot="1">
      <c r="A138" s="54" t="s">
        <v>957</v>
      </c>
      <c r="B138" s="34">
        <v>901</v>
      </c>
      <c r="C138" s="72" t="s">
        <v>424</v>
      </c>
      <c r="D138" s="30" t="s">
        <v>421</v>
      </c>
      <c r="E138" s="30" t="s">
        <v>730</v>
      </c>
      <c r="F138" s="30"/>
      <c r="G138" s="130">
        <f>G139</f>
        <v>0</v>
      </c>
      <c r="H138" s="54" t="s">
        <v>957</v>
      </c>
      <c r="I138" s="34">
        <v>901</v>
      </c>
      <c r="J138" s="72" t="s">
        <v>424</v>
      </c>
      <c r="K138" s="30" t="s">
        <v>421</v>
      </c>
      <c r="L138" s="30" t="s">
        <v>730</v>
      </c>
      <c r="M138" s="30"/>
      <c r="N138" s="130">
        <f>N139</f>
        <v>0</v>
      </c>
      <c r="O138" s="130">
        <f>O139</f>
        <v>0</v>
      </c>
    </row>
    <row r="139" spans="1:15" ht="15" thickBot="1">
      <c r="A139" s="27" t="s">
        <v>436</v>
      </c>
      <c r="B139" s="33">
        <v>901</v>
      </c>
      <c r="C139" s="30" t="s">
        <v>424</v>
      </c>
      <c r="D139" s="72" t="s">
        <v>421</v>
      </c>
      <c r="E139" s="30" t="s">
        <v>730</v>
      </c>
      <c r="F139" s="30" t="s">
        <v>450</v>
      </c>
      <c r="G139" s="130"/>
      <c r="H139" s="27" t="s">
        <v>436</v>
      </c>
      <c r="I139" s="33">
        <v>901</v>
      </c>
      <c r="J139" s="30" t="s">
        <v>424</v>
      </c>
      <c r="K139" s="72" t="s">
        <v>421</v>
      </c>
      <c r="L139" s="30" t="s">
        <v>730</v>
      </c>
      <c r="M139" s="30" t="s">
        <v>450</v>
      </c>
      <c r="N139" s="130"/>
      <c r="O139" s="130"/>
    </row>
    <row r="140" spans="1:15" ht="24.6" thickBot="1">
      <c r="A140" s="27" t="s">
        <v>705</v>
      </c>
      <c r="B140" s="34">
        <v>901</v>
      </c>
      <c r="C140" s="72" t="s">
        <v>424</v>
      </c>
      <c r="D140" s="30" t="s">
        <v>421</v>
      </c>
      <c r="E140" s="30" t="s">
        <v>704</v>
      </c>
      <c r="F140" s="30"/>
      <c r="G140" s="130">
        <f>G141</f>
        <v>0</v>
      </c>
      <c r="H140" s="27" t="s">
        <v>705</v>
      </c>
      <c r="I140" s="34">
        <v>901</v>
      </c>
      <c r="J140" s="72" t="s">
        <v>424</v>
      </c>
      <c r="K140" s="30" t="s">
        <v>421</v>
      </c>
      <c r="L140" s="30" t="s">
        <v>704</v>
      </c>
      <c r="M140" s="30"/>
      <c r="N140" s="130">
        <f>N141</f>
        <v>0</v>
      </c>
      <c r="O140" s="130">
        <f>O141</f>
        <v>0</v>
      </c>
    </row>
    <row r="141" spans="1:15" ht="15" thickBot="1">
      <c r="A141" s="27" t="s">
        <v>436</v>
      </c>
      <c r="B141" s="33">
        <v>901</v>
      </c>
      <c r="C141" s="30" t="s">
        <v>424</v>
      </c>
      <c r="D141" s="72" t="s">
        <v>421</v>
      </c>
      <c r="E141" s="30" t="s">
        <v>704</v>
      </c>
      <c r="F141" s="30" t="s">
        <v>450</v>
      </c>
      <c r="G141" s="130"/>
      <c r="H141" s="27" t="s">
        <v>436</v>
      </c>
      <c r="I141" s="33">
        <v>901</v>
      </c>
      <c r="J141" s="30" t="s">
        <v>424</v>
      </c>
      <c r="K141" s="72" t="s">
        <v>421</v>
      </c>
      <c r="L141" s="30" t="s">
        <v>704</v>
      </c>
      <c r="M141" s="30" t="s">
        <v>450</v>
      </c>
      <c r="N141" s="130"/>
      <c r="O141" s="130"/>
    </row>
    <row r="142" spans="1:15" ht="37.200000000000003" thickBot="1">
      <c r="A142" s="48" t="s">
        <v>451</v>
      </c>
      <c r="B142" s="33">
        <v>901</v>
      </c>
      <c r="C142" s="30" t="s">
        <v>424</v>
      </c>
      <c r="D142" s="30" t="s">
        <v>421</v>
      </c>
      <c r="E142" s="8" t="s">
        <v>620</v>
      </c>
      <c r="F142" s="8"/>
      <c r="G142" s="21">
        <f>G143</f>
        <v>0</v>
      </c>
      <c r="H142" s="48" t="s">
        <v>451</v>
      </c>
      <c r="I142" s="33">
        <v>901</v>
      </c>
      <c r="J142" s="30" t="s">
        <v>424</v>
      </c>
      <c r="K142" s="30" t="s">
        <v>421</v>
      </c>
      <c r="L142" s="8" t="s">
        <v>620</v>
      </c>
      <c r="M142" s="8"/>
      <c r="N142" s="21">
        <f>N143</f>
        <v>0</v>
      </c>
      <c r="O142" s="21">
        <f>O143</f>
        <v>0</v>
      </c>
    </row>
    <row r="143" spans="1:15" ht="37.200000000000003" thickBot="1">
      <c r="A143" s="5" t="s">
        <v>439</v>
      </c>
      <c r="B143" s="33">
        <v>901</v>
      </c>
      <c r="C143" s="30" t="s">
        <v>424</v>
      </c>
      <c r="D143" s="30" t="s">
        <v>421</v>
      </c>
      <c r="E143" s="8" t="s">
        <v>620</v>
      </c>
      <c r="F143" s="8" t="s">
        <v>341</v>
      </c>
      <c r="G143" s="21"/>
      <c r="H143" s="5" t="s">
        <v>439</v>
      </c>
      <c r="I143" s="33">
        <v>901</v>
      </c>
      <c r="J143" s="30" t="s">
        <v>424</v>
      </c>
      <c r="K143" s="30" t="s">
        <v>421</v>
      </c>
      <c r="L143" s="8" t="s">
        <v>620</v>
      </c>
      <c r="M143" s="8" t="s">
        <v>341</v>
      </c>
      <c r="N143" s="21"/>
      <c r="O143" s="21"/>
    </row>
    <row r="144" spans="1:15" ht="84.6" thickBot="1">
      <c r="A144" s="27" t="s">
        <v>654</v>
      </c>
      <c r="B144" s="33">
        <v>901</v>
      </c>
      <c r="C144" s="30" t="s">
        <v>424</v>
      </c>
      <c r="D144" s="30" t="s">
        <v>421</v>
      </c>
      <c r="E144" s="8" t="s">
        <v>655</v>
      </c>
      <c r="F144" s="8"/>
      <c r="G144" s="21">
        <f>G145</f>
        <v>1500</v>
      </c>
      <c r="H144" s="27" t="s">
        <v>654</v>
      </c>
      <c r="I144" s="33">
        <v>901</v>
      </c>
      <c r="J144" s="30" t="s">
        <v>424</v>
      </c>
      <c r="K144" s="30" t="s">
        <v>421</v>
      </c>
      <c r="L144" s="8" t="s">
        <v>655</v>
      </c>
      <c r="M144" s="8"/>
      <c r="N144" s="21">
        <f>N145</f>
        <v>1500</v>
      </c>
      <c r="O144" s="21">
        <f>O145</f>
        <v>1500</v>
      </c>
    </row>
    <row r="145" spans="1:15" ht="36.6" thickBot="1">
      <c r="A145" s="27" t="s">
        <v>439</v>
      </c>
      <c r="B145" s="33">
        <v>901</v>
      </c>
      <c r="C145" s="30" t="s">
        <v>424</v>
      </c>
      <c r="D145" s="30" t="s">
        <v>421</v>
      </c>
      <c r="E145" s="8" t="s">
        <v>655</v>
      </c>
      <c r="F145" s="8" t="s">
        <v>341</v>
      </c>
      <c r="G145" s="21">
        <v>1500</v>
      </c>
      <c r="H145" s="27" t="s">
        <v>439</v>
      </c>
      <c r="I145" s="33">
        <v>901</v>
      </c>
      <c r="J145" s="30" t="s">
        <v>424</v>
      </c>
      <c r="K145" s="30" t="s">
        <v>421</v>
      </c>
      <c r="L145" s="8" t="s">
        <v>655</v>
      </c>
      <c r="M145" s="8" t="s">
        <v>341</v>
      </c>
      <c r="N145" s="21">
        <v>1500</v>
      </c>
      <c r="O145" s="21">
        <v>1500</v>
      </c>
    </row>
    <row r="146" spans="1:15" ht="40.200000000000003" thickBot="1">
      <c r="A146" s="49" t="s">
        <v>1036</v>
      </c>
      <c r="B146" s="69">
        <v>901</v>
      </c>
      <c r="C146" s="70" t="s">
        <v>424</v>
      </c>
      <c r="D146" s="70" t="s">
        <v>421</v>
      </c>
      <c r="E146" s="59" t="s">
        <v>32</v>
      </c>
      <c r="F146" s="59"/>
      <c r="G146" s="135">
        <f>G147</f>
        <v>0</v>
      </c>
      <c r="H146" s="49" t="s">
        <v>1036</v>
      </c>
      <c r="I146" s="69">
        <v>901</v>
      </c>
      <c r="J146" s="70" t="s">
        <v>424</v>
      </c>
      <c r="K146" s="70" t="s">
        <v>421</v>
      </c>
      <c r="L146" s="59" t="s">
        <v>32</v>
      </c>
      <c r="M146" s="59"/>
      <c r="N146" s="135">
        <f t="shared" ref="N146:O148" si="3">N147</f>
        <v>0</v>
      </c>
      <c r="O146" s="135">
        <f t="shared" si="3"/>
        <v>0</v>
      </c>
    </row>
    <row r="147" spans="1:15" ht="53.4" thickBot="1">
      <c r="A147" s="56" t="s">
        <v>961</v>
      </c>
      <c r="B147" s="37">
        <v>901</v>
      </c>
      <c r="C147" s="38" t="s">
        <v>424</v>
      </c>
      <c r="D147" s="38" t="s">
        <v>421</v>
      </c>
      <c r="E147" s="29" t="s">
        <v>33</v>
      </c>
      <c r="F147" s="29"/>
      <c r="G147" s="129">
        <f>G148</f>
        <v>0</v>
      </c>
      <c r="H147" s="56" t="s">
        <v>961</v>
      </c>
      <c r="I147" s="37">
        <v>901</v>
      </c>
      <c r="J147" s="38" t="s">
        <v>424</v>
      </c>
      <c r="K147" s="38" t="s">
        <v>421</v>
      </c>
      <c r="L147" s="29" t="s">
        <v>33</v>
      </c>
      <c r="M147" s="29"/>
      <c r="N147" s="129">
        <f t="shared" si="3"/>
        <v>0</v>
      </c>
      <c r="O147" s="129">
        <f t="shared" si="3"/>
        <v>0</v>
      </c>
    </row>
    <row r="148" spans="1:15" ht="27" thickBot="1">
      <c r="A148" s="167" t="s">
        <v>31</v>
      </c>
      <c r="B148" s="34">
        <v>901</v>
      </c>
      <c r="C148" s="72" t="s">
        <v>424</v>
      </c>
      <c r="D148" s="72" t="s">
        <v>421</v>
      </c>
      <c r="E148" s="30" t="s">
        <v>34</v>
      </c>
      <c r="F148" s="30"/>
      <c r="G148" s="130">
        <f>G149</f>
        <v>0</v>
      </c>
      <c r="H148" s="251" t="s">
        <v>31</v>
      </c>
      <c r="I148" s="34">
        <v>901</v>
      </c>
      <c r="J148" s="72" t="s">
        <v>424</v>
      </c>
      <c r="K148" s="72" t="s">
        <v>421</v>
      </c>
      <c r="L148" s="30" t="s">
        <v>34</v>
      </c>
      <c r="M148" s="30"/>
      <c r="N148" s="130">
        <f t="shared" si="3"/>
        <v>0</v>
      </c>
      <c r="O148" s="130">
        <f t="shared" si="3"/>
        <v>0</v>
      </c>
    </row>
    <row r="149" spans="1:15" ht="15" thickBot="1">
      <c r="A149" s="27" t="s">
        <v>436</v>
      </c>
      <c r="B149" s="33">
        <v>901</v>
      </c>
      <c r="C149" s="30" t="s">
        <v>424</v>
      </c>
      <c r="D149" s="30" t="s">
        <v>421</v>
      </c>
      <c r="E149" s="30" t="s">
        <v>34</v>
      </c>
      <c r="F149" s="30" t="s">
        <v>450</v>
      </c>
      <c r="G149" s="130"/>
      <c r="H149" s="27" t="s">
        <v>436</v>
      </c>
      <c r="I149" s="33">
        <v>901</v>
      </c>
      <c r="J149" s="30" t="s">
        <v>424</v>
      </c>
      <c r="K149" s="30" t="s">
        <v>421</v>
      </c>
      <c r="L149" s="30" t="s">
        <v>34</v>
      </c>
      <c r="M149" s="30" t="s">
        <v>450</v>
      </c>
      <c r="N149" s="130"/>
      <c r="O149" s="130"/>
    </row>
    <row r="150" spans="1:15" ht="40.200000000000003" thickBot="1">
      <c r="A150" s="49" t="s">
        <v>670</v>
      </c>
      <c r="B150" s="69">
        <v>901</v>
      </c>
      <c r="C150" s="70" t="s">
        <v>424</v>
      </c>
      <c r="D150" s="70" t="s">
        <v>421</v>
      </c>
      <c r="E150" s="59" t="s">
        <v>57</v>
      </c>
      <c r="F150" s="59"/>
      <c r="G150" s="135">
        <f>G151</f>
        <v>0</v>
      </c>
      <c r="H150" s="49" t="s">
        <v>670</v>
      </c>
      <c r="I150" s="69">
        <v>901</v>
      </c>
      <c r="J150" s="70" t="s">
        <v>424</v>
      </c>
      <c r="K150" s="70" t="s">
        <v>421</v>
      </c>
      <c r="L150" s="59" t="s">
        <v>57</v>
      </c>
      <c r="M150" s="59"/>
      <c r="N150" s="135">
        <f>N151</f>
        <v>0</v>
      </c>
      <c r="O150" s="135">
        <f>O151</f>
        <v>0</v>
      </c>
    </row>
    <row r="151" spans="1:15" ht="27" thickBot="1">
      <c r="A151" s="56" t="s">
        <v>53</v>
      </c>
      <c r="B151" s="37">
        <v>901</v>
      </c>
      <c r="C151" s="38" t="s">
        <v>424</v>
      </c>
      <c r="D151" s="38" t="s">
        <v>421</v>
      </c>
      <c r="E151" s="29" t="s">
        <v>58</v>
      </c>
      <c r="F151" s="30"/>
      <c r="G151" s="129">
        <f>G152+G154</f>
        <v>0</v>
      </c>
      <c r="H151" s="56" t="s">
        <v>53</v>
      </c>
      <c r="I151" s="37">
        <v>901</v>
      </c>
      <c r="J151" s="38" t="s">
        <v>424</v>
      </c>
      <c r="K151" s="38" t="s">
        <v>421</v>
      </c>
      <c r="L151" s="29" t="s">
        <v>58</v>
      </c>
      <c r="M151" s="30"/>
      <c r="N151" s="129">
        <f>N152+N154</f>
        <v>0</v>
      </c>
      <c r="O151" s="129">
        <f>O152+O154</f>
        <v>0</v>
      </c>
    </row>
    <row r="152" spans="1:15" ht="27" thickBot="1">
      <c r="A152" s="167" t="s">
        <v>449</v>
      </c>
      <c r="B152" s="34">
        <v>901</v>
      </c>
      <c r="C152" s="72" t="s">
        <v>424</v>
      </c>
      <c r="D152" s="72" t="s">
        <v>421</v>
      </c>
      <c r="E152" s="30" t="s">
        <v>59</v>
      </c>
      <c r="F152" s="29"/>
      <c r="G152" s="130">
        <f>G153</f>
        <v>0</v>
      </c>
      <c r="H152" s="251" t="s">
        <v>449</v>
      </c>
      <c r="I152" s="34">
        <v>901</v>
      </c>
      <c r="J152" s="72" t="s">
        <v>424</v>
      </c>
      <c r="K152" s="72" t="s">
        <v>421</v>
      </c>
      <c r="L152" s="30" t="s">
        <v>59</v>
      </c>
      <c r="M152" s="29"/>
      <c r="N152" s="130">
        <f>N153</f>
        <v>0</v>
      </c>
      <c r="O152" s="130">
        <f>O153</f>
        <v>0</v>
      </c>
    </row>
    <row r="153" spans="1:15" ht="15" thickBot="1">
      <c r="A153" s="27" t="s">
        <v>436</v>
      </c>
      <c r="B153" s="33">
        <v>901</v>
      </c>
      <c r="C153" s="30" t="s">
        <v>424</v>
      </c>
      <c r="D153" s="30" t="s">
        <v>421</v>
      </c>
      <c r="E153" s="30" t="s">
        <v>59</v>
      </c>
      <c r="F153" s="30" t="s">
        <v>450</v>
      </c>
      <c r="G153" s="130">
        <v>0</v>
      </c>
      <c r="H153" s="27" t="s">
        <v>436</v>
      </c>
      <c r="I153" s="33">
        <v>901</v>
      </c>
      <c r="J153" s="30" t="s">
        <v>424</v>
      </c>
      <c r="K153" s="30" t="s">
        <v>421</v>
      </c>
      <c r="L153" s="30" t="s">
        <v>59</v>
      </c>
      <c r="M153" s="30" t="s">
        <v>450</v>
      </c>
      <c r="N153" s="130">
        <v>0</v>
      </c>
      <c r="O153" s="130">
        <v>0</v>
      </c>
    </row>
    <row r="154" spans="1:15" ht="27" thickBot="1">
      <c r="A154" s="167" t="s">
        <v>2</v>
      </c>
      <c r="B154" s="34">
        <v>901</v>
      </c>
      <c r="C154" s="72" t="s">
        <v>424</v>
      </c>
      <c r="D154" s="72" t="s">
        <v>421</v>
      </c>
      <c r="E154" s="30" t="s">
        <v>60</v>
      </c>
      <c r="F154" s="30"/>
      <c r="G154" s="130">
        <f>G155</f>
        <v>0</v>
      </c>
      <c r="H154" s="251" t="s">
        <v>2</v>
      </c>
      <c r="I154" s="34">
        <v>901</v>
      </c>
      <c r="J154" s="72" t="s">
        <v>424</v>
      </c>
      <c r="K154" s="72" t="s">
        <v>421</v>
      </c>
      <c r="L154" s="30" t="s">
        <v>60</v>
      </c>
      <c r="M154" s="30"/>
      <c r="N154" s="130">
        <f>N155</f>
        <v>0</v>
      </c>
      <c r="O154" s="130">
        <f>O155</f>
        <v>0</v>
      </c>
    </row>
    <row r="155" spans="1:15" ht="15" thickBot="1">
      <c r="A155" s="27" t="s">
        <v>436</v>
      </c>
      <c r="B155" s="33">
        <v>901</v>
      </c>
      <c r="C155" s="30" t="s">
        <v>424</v>
      </c>
      <c r="D155" s="30" t="s">
        <v>421</v>
      </c>
      <c r="E155" s="30" t="s">
        <v>60</v>
      </c>
      <c r="F155" s="30" t="s">
        <v>450</v>
      </c>
      <c r="G155" s="130"/>
      <c r="H155" s="27" t="s">
        <v>436</v>
      </c>
      <c r="I155" s="33">
        <v>901</v>
      </c>
      <c r="J155" s="30" t="s">
        <v>424</v>
      </c>
      <c r="K155" s="30" t="s">
        <v>421</v>
      </c>
      <c r="L155" s="30" t="s">
        <v>60</v>
      </c>
      <c r="M155" s="30" t="s">
        <v>450</v>
      </c>
      <c r="N155" s="130"/>
      <c r="O155" s="130"/>
    </row>
    <row r="156" spans="1:15" ht="53.4" thickBot="1">
      <c r="A156" s="49" t="s">
        <v>671</v>
      </c>
      <c r="B156" s="69">
        <v>901</v>
      </c>
      <c r="C156" s="70" t="s">
        <v>424</v>
      </c>
      <c r="D156" s="70" t="s">
        <v>421</v>
      </c>
      <c r="E156" s="59" t="s">
        <v>61</v>
      </c>
      <c r="F156" s="59"/>
      <c r="G156" s="135">
        <f>G157</f>
        <v>0</v>
      </c>
      <c r="H156" s="49" t="s">
        <v>671</v>
      </c>
      <c r="I156" s="69">
        <v>901</v>
      </c>
      <c r="J156" s="70" t="s">
        <v>424</v>
      </c>
      <c r="K156" s="70" t="s">
        <v>421</v>
      </c>
      <c r="L156" s="59" t="s">
        <v>61</v>
      </c>
      <c r="M156" s="59"/>
      <c r="N156" s="135">
        <f t="shared" ref="N156:O158" si="4">N157</f>
        <v>0</v>
      </c>
      <c r="O156" s="135">
        <f t="shared" si="4"/>
        <v>0</v>
      </c>
    </row>
    <row r="157" spans="1:15" ht="27" thickBot="1">
      <c r="A157" s="56" t="s">
        <v>54</v>
      </c>
      <c r="B157" s="37">
        <v>901</v>
      </c>
      <c r="C157" s="38" t="s">
        <v>424</v>
      </c>
      <c r="D157" s="38" t="s">
        <v>421</v>
      </c>
      <c r="E157" s="29" t="s">
        <v>62</v>
      </c>
      <c r="F157" s="29"/>
      <c r="G157" s="129">
        <f>G158</f>
        <v>0</v>
      </c>
      <c r="H157" s="56" t="s">
        <v>54</v>
      </c>
      <c r="I157" s="37">
        <v>901</v>
      </c>
      <c r="J157" s="38" t="s">
        <v>424</v>
      </c>
      <c r="K157" s="38" t="s">
        <v>421</v>
      </c>
      <c r="L157" s="29" t="s">
        <v>62</v>
      </c>
      <c r="M157" s="29"/>
      <c r="N157" s="129">
        <f t="shared" si="4"/>
        <v>0</v>
      </c>
      <c r="O157" s="129">
        <f t="shared" si="4"/>
        <v>0</v>
      </c>
    </row>
    <row r="158" spans="1:15" ht="40.200000000000003" thickBot="1">
      <c r="A158" s="167" t="s">
        <v>55</v>
      </c>
      <c r="B158" s="34">
        <v>901</v>
      </c>
      <c r="C158" s="72" t="s">
        <v>424</v>
      </c>
      <c r="D158" s="72" t="s">
        <v>421</v>
      </c>
      <c r="E158" s="30" t="s">
        <v>63</v>
      </c>
      <c r="F158" s="30"/>
      <c r="G158" s="130">
        <f>G159</f>
        <v>0</v>
      </c>
      <c r="H158" s="251" t="s">
        <v>55</v>
      </c>
      <c r="I158" s="34">
        <v>901</v>
      </c>
      <c r="J158" s="72" t="s">
        <v>424</v>
      </c>
      <c r="K158" s="72" t="s">
        <v>421</v>
      </c>
      <c r="L158" s="30" t="s">
        <v>63</v>
      </c>
      <c r="M158" s="30"/>
      <c r="N158" s="130">
        <f t="shared" si="4"/>
        <v>0</v>
      </c>
      <c r="O158" s="130">
        <f t="shared" si="4"/>
        <v>0</v>
      </c>
    </row>
    <row r="159" spans="1:15" ht="15" thickBot="1">
      <c r="A159" s="27" t="s">
        <v>436</v>
      </c>
      <c r="B159" s="33">
        <v>901</v>
      </c>
      <c r="C159" s="30" t="s">
        <v>424</v>
      </c>
      <c r="D159" s="30" t="s">
        <v>421</v>
      </c>
      <c r="E159" s="30" t="s">
        <v>63</v>
      </c>
      <c r="F159" s="30" t="s">
        <v>450</v>
      </c>
      <c r="G159" s="130"/>
      <c r="H159" s="27" t="s">
        <v>436</v>
      </c>
      <c r="I159" s="33">
        <v>901</v>
      </c>
      <c r="J159" s="30" t="s">
        <v>424</v>
      </c>
      <c r="K159" s="30" t="s">
        <v>421</v>
      </c>
      <c r="L159" s="30" t="s">
        <v>63</v>
      </c>
      <c r="M159" s="30" t="s">
        <v>450</v>
      </c>
      <c r="N159" s="130"/>
      <c r="O159" s="130"/>
    </row>
    <row r="160" spans="1:15" ht="15" thickBot="1">
      <c r="A160" s="39" t="s">
        <v>275</v>
      </c>
      <c r="B160" s="37">
        <v>901</v>
      </c>
      <c r="C160" s="29" t="s">
        <v>424</v>
      </c>
      <c r="D160" s="29" t="s">
        <v>426</v>
      </c>
      <c r="E160" s="29"/>
      <c r="F160" s="29"/>
      <c r="G160" s="129">
        <f>G161+G196+G200+G206+G212</f>
        <v>17500</v>
      </c>
      <c r="H160" s="39" t="s">
        <v>275</v>
      </c>
      <c r="I160" s="37">
        <v>901</v>
      </c>
      <c r="J160" s="29" t="s">
        <v>424</v>
      </c>
      <c r="K160" s="29" t="s">
        <v>426</v>
      </c>
      <c r="L160" s="29"/>
      <c r="M160" s="29"/>
      <c r="N160" s="129">
        <f>N161+N196+N200+N206+N212</f>
        <v>16990</v>
      </c>
      <c r="O160" s="129">
        <f>O161+O196+O200+O206+O212</f>
        <v>15838.4</v>
      </c>
    </row>
    <row r="161" spans="1:15" ht="66.599999999999994" thickBot="1">
      <c r="A161" s="49" t="s">
        <v>962</v>
      </c>
      <c r="B161" s="69">
        <v>901</v>
      </c>
      <c r="C161" s="70" t="s">
        <v>424</v>
      </c>
      <c r="D161" s="70" t="s">
        <v>426</v>
      </c>
      <c r="E161" s="59" t="s">
        <v>35</v>
      </c>
      <c r="F161" s="59"/>
      <c r="G161" s="135">
        <f>G162+G180</f>
        <v>17500</v>
      </c>
      <c r="H161" s="49" t="s">
        <v>962</v>
      </c>
      <c r="I161" s="69">
        <v>901</v>
      </c>
      <c r="J161" s="70" t="s">
        <v>424</v>
      </c>
      <c r="K161" s="70" t="s">
        <v>426</v>
      </c>
      <c r="L161" s="59" t="s">
        <v>35</v>
      </c>
      <c r="M161" s="59"/>
      <c r="N161" s="135">
        <f>N162+N180</f>
        <v>16990</v>
      </c>
      <c r="O161" s="135">
        <f>O162+O180</f>
        <v>15838.4</v>
      </c>
    </row>
    <row r="162" spans="1:15" ht="40.200000000000003" thickBot="1">
      <c r="A162" s="56" t="s">
        <v>963</v>
      </c>
      <c r="B162" s="37">
        <v>901</v>
      </c>
      <c r="C162" s="38" t="s">
        <v>424</v>
      </c>
      <c r="D162" s="38" t="s">
        <v>426</v>
      </c>
      <c r="E162" s="29" t="s">
        <v>36</v>
      </c>
      <c r="F162" s="30"/>
      <c r="G162" s="129">
        <f>G163+G165+G169+G172+G176+G178+G174</f>
        <v>9700</v>
      </c>
      <c r="H162" s="56" t="s">
        <v>963</v>
      </c>
      <c r="I162" s="37">
        <v>901</v>
      </c>
      <c r="J162" s="38" t="s">
        <v>424</v>
      </c>
      <c r="K162" s="38" t="s">
        <v>426</v>
      </c>
      <c r="L162" s="29" t="s">
        <v>36</v>
      </c>
      <c r="M162" s="30"/>
      <c r="N162" s="129">
        <f>N163+N165+N169+N172+N176+N178+N174</f>
        <v>9290</v>
      </c>
      <c r="O162" s="129">
        <f>O163+O165+O169+O172+O176+O178+O174</f>
        <v>8138.4</v>
      </c>
    </row>
    <row r="163" spans="1:15" s="18" customFormat="1" ht="15" thickBot="1">
      <c r="A163" s="53" t="s">
        <v>448</v>
      </c>
      <c r="B163" s="150">
        <v>901</v>
      </c>
      <c r="C163" s="136" t="s">
        <v>424</v>
      </c>
      <c r="D163" s="136" t="s">
        <v>426</v>
      </c>
      <c r="E163" s="30" t="s">
        <v>37</v>
      </c>
      <c r="F163" s="30"/>
      <c r="G163" s="130">
        <f>G164</f>
        <v>6990</v>
      </c>
      <c r="H163" s="53" t="s">
        <v>448</v>
      </c>
      <c r="I163" s="150">
        <v>901</v>
      </c>
      <c r="J163" s="136" t="s">
        <v>424</v>
      </c>
      <c r="K163" s="136" t="s">
        <v>426</v>
      </c>
      <c r="L163" s="30" t="s">
        <v>37</v>
      </c>
      <c r="M163" s="30"/>
      <c r="N163" s="130">
        <f>N164</f>
        <v>6990</v>
      </c>
      <c r="O163" s="130">
        <f>O164</f>
        <v>5838.4</v>
      </c>
    </row>
    <row r="164" spans="1:15" ht="37.200000000000003" thickBot="1">
      <c r="A164" s="5" t="s">
        <v>439</v>
      </c>
      <c r="B164" s="33">
        <v>901</v>
      </c>
      <c r="C164" s="30" t="s">
        <v>424</v>
      </c>
      <c r="D164" s="30" t="s">
        <v>426</v>
      </c>
      <c r="E164" s="30" t="s">
        <v>37</v>
      </c>
      <c r="F164" s="30" t="s">
        <v>341</v>
      </c>
      <c r="G164" s="139">
        <f>12790-5800</f>
        <v>6990</v>
      </c>
      <c r="H164" s="5" t="s">
        <v>439</v>
      </c>
      <c r="I164" s="33">
        <v>901</v>
      </c>
      <c r="J164" s="30" t="s">
        <v>424</v>
      </c>
      <c r="K164" s="30" t="s">
        <v>426</v>
      </c>
      <c r="L164" s="30" t="s">
        <v>37</v>
      </c>
      <c r="M164" s="30" t="s">
        <v>341</v>
      </c>
      <c r="N164" s="139">
        <f>12790-5800</f>
        <v>6990</v>
      </c>
      <c r="O164" s="139">
        <f>12790-1150-1.6-5800</f>
        <v>5838.4</v>
      </c>
    </row>
    <row r="165" spans="1:15" ht="27" thickBot="1">
      <c r="A165" s="167" t="s">
        <v>449</v>
      </c>
      <c r="B165" s="34">
        <v>901</v>
      </c>
      <c r="C165" s="72" t="s">
        <v>424</v>
      </c>
      <c r="D165" s="72" t="s">
        <v>426</v>
      </c>
      <c r="E165" s="30" t="s">
        <v>38</v>
      </c>
      <c r="F165" s="30"/>
      <c r="G165" s="139">
        <f>G167+G168+G166</f>
        <v>450</v>
      </c>
      <c r="H165" s="251" t="s">
        <v>449</v>
      </c>
      <c r="I165" s="34">
        <v>901</v>
      </c>
      <c r="J165" s="72" t="s">
        <v>424</v>
      </c>
      <c r="K165" s="72" t="s">
        <v>426</v>
      </c>
      <c r="L165" s="30" t="s">
        <v>38</v>
      </c>
      <c r="M165" s="30"/>
      <c r="N165" s="139">
        <f>N167+N168+N166</f>
        <v>100</v>
      </c>
      <c r="O165" s="139">
        <f>O167+O168+O166</f>
        <v>100</v>
      </c>
    </row>
    <row r="166" spans="1:15" ht="37.200000000000003" thickBot="1">
      <c r="A166" s="5" t="s">
        <v>439</v>
      </c>
      <c r="B166" s="45">
        <v>901</v>
      </c>
      <c r="C166" s="46" t="s">
        <v>424</v>
      </c>
      <c r="D166" s="46" t="s">
        <v>426</v>
      </c>
      <c r="E166" s="46" t="s">
        <v>38</v>
      </c>
      <c r="F166" s="30" t="s">
        <v>341</v>
      </c>
      <c r="G166" s="130"/>
      <c r="H166" s="5" t="s">
        <v>439</v>
      </c>
      <c r="I166" s="45">
        <v>901</v>
      </c>
      <c r="J166" s="46" t="s">
        <v>424</v>
      </c>
      <c r="K166" s="46" t="s">
        <v>426</v>
      </c>
      <c r="L166" s="46" t="s">
        <v>38</v>
      </c>
      <c r="M166" s="30" t="s">
        <v>341</v>
      </c>
      <c r="N166" s="130"/>
      <c r="O166" s="130"/>
    </row>
    <row r="167" spans="1:15" ht="15" thickBot="1">
      <c r="A167" s="44" t="s">
        <v>436</v>
      </c>
      <c r="B167" s="45">
        <v>901</v>
      </c>
      <c r="C167" s="46" t="s">
        <v>424</v>
      </c>
      <c r="D167" s="46" t="s">
        <v>426</v>
      </c>
      <c r="E167" s="46" t="s">
        <v>38</v>
      </c>
      <c r="F167" s="46" t="s">
        <v>450</v>
      </c>
      <c r="G167" s="130">
        <f>450</f>
        <v>450</v>
      </c>
      <c r="H167" s="44" t="s">
        <v>436</v>
      </c>
      <c r="I167" s="45">
        <v>901</v>
      </c>
      <c r="J167" s="46" t="s">
        <v>424</v>
      </c>
      <c r="K167" s="46" t="s">
        <v>426</v>
      </c>
      <c r="L167" s="46" t="s">
        <v>38</v>
      </c>
      <c r="M167" s="46" t="s">
        <v>450</v>
      </c>
      <c r="N167" s="130">
        <v>100</v>
      </c>
      <c r="O167" s="130">
        <v>100</v>
      </c>
    </row>
    <row r="168" spans="1:15" ht="15" thickBot="1">
      <c r="A168" s="43" t="s">
        <v>437</v>
      </c>
      <c r="B168" s="33">
        <v>901</v>
      </c>
      <c r="C168" s="30" t="s">
        <v>424</v>
      </c>
      <c r="D168" s="30" t="s">
        <v>426</v>
      </c>
      <c r="E168" s="30" t="s">
        <v>38</v>
      </c>
      <c r="F168" s="30" t="s">
        <v>340</v>
      </c>
      <c r="G168" s="130"/>
      <c r="H168" s="43" t="s">
        <v>437</v>
      </c>
      <c r="I168" s="33">
        <v>901</v>
      </c>
      <c r="J168" s="30" t="s">
        <v>424</v>
      </c>
      <c r="K168" s="30" t="s">
        <v>426</v>
      </c>
      <c r="L168" s="30" t="s">
        <v>38</v>
      </c>
      <c r="M168" s="30" t="s">
        <v>340</v>
      </c>
      <c r="N168" s="130"/>
      <c r="O168" s="130"/>
    </row>
    <row r="169" spans="1:15" ht="27" thickBot="1">
      <c r="A169" s="167" t="s">
        <v>0</v>
      </c>
      <c r="B169" s="34">
        <v>901</v>
      </c>
      <c r="C169" s="72" t="s">
        <v>424</v>
      </c>
      <c r="D169" s="72" t="s">
        <v>426</v>
      </c>
      <c r="E169" s="30" t="s">
        <v>39</v>
      </c>
      <c r="F169" s="30"/>
      <c r="G169" s="130">
        <f>G171+G170</f>
        <v>0</v>
      </c>
      <c r="H169" s="251" t="s">
        <v>0</v>
      </c>
      <c r="I169" s="34">
        <v>901</v>
      </c>
      <c r="J169" s="72" t="s">
        <v>424</v>
      </c>
      <c r="K169" s="72" t="s">
        <v>426</v>
      </c>
      <c r="L169" s="30" t="s">
        <v>39</v>
      </c>
      <c r="M169" s="30"/>
      <c r="N169" s="130">
        <f>N171+N170</f>
        <v>0</v>
      </c>
      <c r="O169" s="130">
        <f>O171+O170</f>
        <v>0</v>
      </c>
    </row>
    <row r="170" spans="1:15" ht="37.200000000000003" thickBot="1">
      <c r="A170" s="5" t="s">
        <v>439</v>
      </c>
      <c r="B170" s="33">
        <v>901</v>
      </c>
      <c r="C170" s="30" t="s">
        <v>424</v>
      </c>
      <c r="D170" s="30" t="s">
        <v>426</v>
      </c>
      <c r="E170" s="30" t="s">
        <v>39</v>
      </c>
      <c r="F170" s="30" t="s">
        <v>341</v>
      </c>
      <c r="G170" s="130"/>
      <c r="H170" s="5" t="s">
        <v>439</v>
      </c>
      <c r="I170" s="33">
        <v>901</v>
      </c>
      <c r="J170" s="30" t="s">
        <v>424</v>
      </c>
      <c r="K170" s="30" t="s">
        <v>426</v>
      </c>
      <c r="L170" s="30" t="s">
        <v>39</v>
      </c>
      <c r="M170" s="30" t="s">
        <v>341</v>
      </c>
      <c r="N170" s="130"/>
      <c r="O170" s="130"/>
    </row>
    <row r="171" spans="1:15" ht="15" thickBot="1">
      <c r="A171" s="27" t="s">
        <v>436</v>
      </c>
      <c r="B171" s="33">
        <v>901</v>
      </c>
      <c r="C171" s="30" t="s">
        <v>424</v>
      </c>
      <c r="D171" s="30" t="s">
        <v>426</v>
      </c>
      <c r="E171" s="30" t="s">
        <v>39</v>
      </c>
      <c r="F171" s="30" t="s">
        <v>450</v>
      </c>
      <c r="G171" s="130"/>
      <c r="H171" s="27" t="s">
        <v>436</v>
      </c>
      <c r="I171" s="33">
        <v>901</v>
      </c>
      <c r="J171" s="30" t="s">
        <v>424</v>
      </c>
      <c r="K171" s="30" t="s">
        <v>426</v>
      </c>
      <c r="L171" s="30" t="s">
        <v>39</v>
      </c>
      <c r="M171" s="30" t="s">
        <v>450</v>
      </c>
      <c r="N171" s="130"/>
      <c r="O171" s="130"/>
    </row>
    <row r="172" spans="1:15" ht="27" thickBot="1">
      <c r="A172" s="54" t="s">
        <v>2</v>
      </c>
      <c r="B172" s="34">
        <v>901</v>
      </c>
      <c r="C172" s="72" t="s">
        <v>424</v>
      </c>
      <c r="D172" s="30" t="s">
        <v>426</v>
      </c>
      <c r="E172" s="30" t="s">
        <v>40</v>
      </c>
      <c r="F172" s="30"/>
      <c r="G172" s="130">
        <f>G173</f>
        <v>60</v>
      </c>
      <c r="H172" s="54" t="s">
        <v>2</v>
      </c>
      <c r="I172" s="34">
        <v>901</v>
      </c>
      <c r="J172" s="72" t="s">
        <v>424</v>
      </c>
      <c r="K172" s="30" t="s">
        <v>426</v>
      </c>
      <c r="L172" s="30" t="s">
        <v>40</v>
      </c>
      <c r="M172" s="30"/>
      <c r="N172" s="130">
        <f>N173</f>
        <v>0</v>
      </c>
      <c r="O172" s="130">
        <f>O173</f>
        <v>0</v>
      </c>
    </row>
    <row r="173" spans="1:15" ht="15" thickBot="1">
      <c r="A173" s="27" t="s">
        <v>436</v>
      </c>
      <c r="B173" s="33">
        <v>901</v>
      </c>
      <c r="C173" s="30" t="s">
        <v>424</v>
      </c>
      <c r="D173" s="30" t="s">
        <v>426</v>
      </c>
      <c r="E173" s="30" t="s">
        <v>40</v>
      </c>
      <c r="F173" s="30" t="s">
        <v>450</v>
      </c>
      <c r="G173" s="130">
        <v>60</v>
      </c>
      <c r="H173" s="27" t="s">
        <v>436</v>
      </c>
      <c r="I173" s="33">
        <v>901</v>
      </c>
      <c r="J173" s="30" t="s">
        <v>424</v>
      </c>
      <c r="K173" s="30" t="s">
        <v>426</v>
      </c>
      <c r="L173" s="30" t="s">
        <v>40</v>
      </c>
      <c r="M173" s="30" t="s">
        <v>450</v>
      </c>
      <c r="N173" s="130"/>
      <c r="O173" s="130"/>
    </row>
    <row r="174" spans="1:15" ht="40.799999999999997" thickBot="1">
      <c r="A174" s="420" t="s">
        <v>957</v>
      </c>
      <c r="B174" s="34">
        <v>901</v>
      </c>
      <c r="C174" s="72" t="s">
        <v>424</v>
      </c>
      <c r="D174" s="30" t="s">
        <v>426</v>
      </c>
      <c r="E174" s="30" t="s">
        <v>731</v>
      </c>
      <c r="F174" s="30"/>
      <c r="G174" s="130">
        <f>G175</f>
        <v>0</v>
      </c>
      <c r="H174" s="420" t="s">
        <v>957</v>
      </c>
      <c r="I174" s="34">
        <v>901</v>
      </c>
      <c r="J174" s="72" t="s">
        <v>424</v>
      </c>
      <c r="K174" s="30" t="s">
        <v>426</v>
      </c>
      <c r="L174" s="30" t="s">
        <v>731</v>
      </c>
      <c r="M174" s="30"/>
      <c r="N174" s="130">
        <f>N175</f>
        <v>0</v>
      </c>
      <c r="O174" s="130">
        <f>O175</f>
        <v>0</v>
      </c>
    </row>
    <row r="175" spans="1:15" ht="15" thickBot="1">
      <c r="A175" s="27" t="s">
        <v>436</v>
      </c>
      <c r="B175" s="33">
        <v>901</v>
      </c>
      <c r="C175" s="30" t="s">
        <v>424</v>
      </c>
      <c r="D175" s="30" t="s">
        <v>426</v>
      </c>
      <c r="E175" s="30" t="s">
        <v>731</v>
      </c>
      <c r="F175" s="30" t="s">
        <v>450</v>
      </c>
      <c r="G175" s="130"/>
      <c r="H175" s="27" t="s">
        <v>436</v>
      </c>
      <c r="I175" s="33">
        <v>901</v>
      </c>
      <c r="J175" s="30" t="s">
        <v>424</v>
      </c>
      <c r="K175" s="30" t="s">
        <v>426</v>
      </c>
      <c r="L175" s="30" t="s">
        <v>731</v>
      </c>
      <c r="M175" s="30" t="s">
        <v>450</v>
      </c>
      <c r="N175" s="130"/>
      <c r="O175" s="130"/>
    </row>
    <row r="176" spans="1:15" ht="37.200000000000003" thickBot="1">
      <c r="A176" s="48" t="s">
        <v>451</v>
      </c>
      <c r="B176" s="33">
        <v>901</v>
      </c>
      <c r="C176" s="30" t="s">
        <v>424</v>
      </c>
      <c r="D176" s="30" t="s">
        <v>426</v>
      </c>
      <c r="E176" s="8" t="s">
        <v>621</v>
      </c>
      <c r="F176" s="8"/>
      <c r="G176" s="21">
        <f>G177</f>
        <v>0</v>
      </c>
      <c r="H176" s="48" t="s">
        <v>451</v>
      </c>
      <c r="I176" s="33">
        <v>901</v>
      </c>
      <c r="J176" s="30" t="s">
        <v>424</v>
      </c>
      <c r="K176" s="30" t="s">
        <v>426</v>
      </c>
      <c r="L176" s="8" t="s">
        <v>621</v>
      </c>
      <c r="M176" s="8"/>
      <c r="N176" s="21">
        <f>N177</f>
        <v>0</v>
      </c>
      <c r="O176" s="21">
        <f>O177</f>
        <v>0</v>
      </c>
    </row>
    <row r="177" spans="1:15" ht="15" thickBot="1">
      <c r="A177" s="27" t="s">
        <v>436</v>
      </c>
      <c r="B177" s="33">
        <v>901</v>
      </c>
      <c r="C177" s="30" t="s">
        <v>424</v>
      </c>
      <c r="D177" s="30" t="s">
        <v>426</v>
      </c>
      <c r="E177" s="8" t="s">
        <v>621</v>
      </c>
      <c r="F177" s="8" t="s">
        <v>450</v>
      </c>
      <c r="G177" s="21"/>
      <c r="H177" s="27" t="s">
        <v>436</v>
      </c>
      <c r="I177" s="33">
        <v>901</v>
      </c>
      <c r="J177" s="30" t="s">
        <v>424</v>
      </c>
      <c r="K177" s="30" t="s">
        <v>426</v>
      </c>
      <c r="L177" s="8" t="s">
        <v>621</v>
      </c>
      <c r="M177" s="8" t="s">
        <v>450</v>
      </c>
      <c r="N177" s="21"/>
      <c r="O177" s="21"/>
    </row>
    <row r="178" spans="1:15" ht="84.6" thickBot="1">
      <c r="A178" s="27" t="s">
        <v>654</v>
      </c>
      <c r="B178" s="33">
        <v>901</v>
      </c>
      <c r="C178" s="30" t="s">
        <v>424</v>
      </c>
      <c r="D178" s="30" t="s">
        <v>426</v>
      </c>
      <c r="E178" s="8" t="s">
        <v>656</v>
      </c>
      <c r="F178" s="8"/>
      <c r="G178" s="21">
        <f>G179</f>
        <v>2200</v>
      </c>
      <c r="H178" s="27" t="s">
        <v>654</v>
      </c>
      <c r="I178" s="33">
        <v>901</v>
      </c>
      <c r="J178" s="30" t="s">
        <v>424</v>
      </c>
      <c r="K178" s="30" t="s">
        <v>426</v>
      </c>
      <c r="L178" s="8" t="s">
        <v>656</v>
      </c>
      <c r="M178" s="8"/>
      <c r="N178" s="21">
        <f>N179</f>
        <v>2200</v>
      </c>
      <c r="O178" s="21">
        <f>O179</f>
        <v>2200</v>
      </c>
    </row>
    <row r="179" spans="1:15" ht="36.6" thickBot="1">
      <c r="A179" s="27" t="s">
        <v>439</v>
      </c>
      <c r="B179" s="33">
        <v>901</v>
      </c>
      <c r="C179" s="30" t="s">
        <v>424</v>
      </c>
      <c r="D179" s="30" t="s">
        <v>426</v>
      </c>
      <c r="E179" s="8" t="s">
        <v>656</v>
      </c>
      <c r="F179" s="8" t="s">
        <v>341</v>
      </c>
      <c r="G179" s="21">
        <v>2200</v>
      </c>
      <c r="H179" s="27" t="s">
        <v>439</v>
      </c>
      <c r="I179" s="33">
        <v>901</v>
      </c>
      <c r="J179" s="30" t="s">
        <v>424</v>
      </c>
      <c r="K179" s="30" t="s">
        <v>426</v>
      </c>
      <c r="L179" s="8" t="s">
        <v>656</v>
      </c>
      <c r="M179" s="8" t="s">
        <v>341</v>
      </c>
      <c r="N179" s="21">
        <v>2200</v>
      </c>
      <c r="O179" s="21">
        <v>2200</v>
      </c>
    </row>
    <row r="180" spans="1:15" ht="119.4" thickBot="1">
      <c r="A180" s="56" t="s">
        <v>1074</v>
      </c>
      <c r="B180" s="37">
        <v>901</v>
      </c>
      <c r="C180" s="38" t="s">
        <v>424</v>
      </c>
      <c r="D180" s="38" t="s">
        <v>426</v>
      </c>
      <c r="E180" s="29" t="s">
        <v>1075</v>
      </c>
      <c r="F180" s="8"/>
      <c r="G180" s="129">
        <f>G181+G183+G187+G190+G192+G194</f>
        <v>7800</v>
      </c>
      <c r="H180" s="56" t="s">
        <v>1074</v>
      </c>
      <c r="I180" s="37">
        <v>901</v>
      </c>
      <c r="J180" s="38" t="s">
        <v>424</v>
      </c>
      <c r="K180" s="38" t="s">
        <v>426</v>
      </c>
      <c r="L180" s="29" t="s">
        <v>1075</v>
      </c>
      <c r="M180" s="8"/>
      <c r="N180" s="129">
        <f>N181+N183+N187+N190+N192+N194</f>
        <v>7700</v>
      </c>
      <c r="O180" s="129">
        <f>O181+O183+O187+O190+O192+O194</f>
        <v>7700</v>
      </c>
    </row>
    <row r="181" spans="1:15" ht="15" thickBot="1">
      <c r="A181" s="53" t="s">
        <v>448</v>
      </c>
      <c r="B181" s="150">
        <v>901</v>
      </c>
      <c r="C181" s="136" t="s">
        <v>424</v>
      </c>
      <c r="D181" s="136" t="s">
        <v>426</v>
      </c>
      <c r="E181" s="30" t="s">
        <v>1076</v>
      </c>
      <c r="F181" s="8"/>
      <c r="G181" s="21">
        <f>G182</f>
        <v>5800</v>
      </c>
      <c r="H181" s="53" t="s">
        <v>448</v>
      </c>
      <c r="I181" s="150">
        <v>901</v>
      </c>
      <c r="J181" s="136" t="s">
        <v>424</v>
      </c>
      <c r="K181" s="136" t="s">
        <v>426</v>
      </c>
      <c r="L181" s="30" t="s">
        <v>1076</v>
      </c>
      <c r="M181" s="8"/>
      <c r="N181" s="21">
        <f>N182</f>
        <v>5800</v>
      </c>
      <c r="O181" s="21">
        <f>O182</f>
        <v>5800</v>
      </c>
    </row>
    <row r="182" spans="1:15" ht="37.200000000000003" thickBot="1">
      <c r="A182" s="5" t="s">
        <v>439</v>
      </c>
      <c r="B182" s="33">
        <v>901</v>
      </c>
      <c r="C182" s="30" t="s">
        <v>424</v>
      </c>
      <c r="D182" s="30" t="s">
        <v>426</v>
      </c>
      <c r="E182" s="30" t="s">
        <v>1076</v>
      </c>
      <c r="F182" s="30" t="s">
        <v>341</v>
      </c>
      <c r="G182" s="21">
        <v>5800</v>
      </c>
      <c r="H182" s="5" t="s">
        <v>439</v>
      </c>
      <c r="I182" s="33">
        <v>901</v>
      </c>
      <c r="J182" s="30" t="s">
        <v>424</v>
      </c>
      <c r="K182" s="30" t="s">
        <v>426</v>
      </c>
      <c r="L182" s="30" t="s">
        <v>1076</v>
      </c>
      <c r="M182" s="30" t="s">
        <v>341</v>
      </c>
      <c r="N182" s="21">
        <v>5800</v>
      </c>
      <c r="O182" s="21">
        <v>5800</v>
      </c>
    </row>
    <row r="183" spans="1:15" ht="27" thickBot="1">
      <c r="A183" s="417" t="s">
        <v>449</v>
      </c>
      <c r="B183" s="34">
        <v>901</v>
      </c>
      <c r="C183" s="72" t="s">
        <v>424</v>
      </c>
      <c r="D183" s="72" t="s">
        <v>426</v>
      </c>
      <c r="E183" s="30" t="s">
        <v>1077</v>
      </c>
      <c r="F183" s="30"/>
      <c r="G183" s="21">
        <f>G184+G185+G186</f>
        <v>200</v>
      </c>
      <c r="H183" s="417" t="s">
        <v>449</v>
      </c>
      <c r="I183" s="34">
        <v>901</v>
      </c>
      <c r="J183" s="72" t="s">
        <v>424</v>
      </c>
      <c r="K183" s="72" t="s">
        <v>426</v>
      </c>
      <c r="L183" s="30" t="s">
        <v>1077</v>
      </c>
      <c r="M183" s="30"/>
      <c r="N183" s="21">
        <f>N184+N185+N186</f>
        <v>100</v>
      </c>
      <c r="O183" s="21">
        <f>O184+O185+O186</f>
        <v>100</v>
      </c>
    </row>
    <row r="184" spans="1:15" ht="37.200000000000003" thickBot="1">
      <c r="A184" s="5" t="s">
        <v>439</v>
      </c>
      <c r="B184" s="45">
        <v>901</v>
      </c>
      <c r="C184" s="46" t="s">
        <v>424</v>
      </c>
      <c r="D184" s="46" t="s">
        <v>426</v>
      </c>
      <c r="E184" s="46" t="s">
        <v>1077</v>
      </c>
      <c r="F184" s="30" t="s">
        <v>341</v>
      </c>
      <c r="G184" s="21"/>
      <c r="H184" s="5" t="s">
        <v>439</v>
      </c>
      <c r="I184" s="45">
        <v>901</v>
      </c>
      <c r="J184" s="46" t="s">
        <v>424</v>
      </c>
      <c r="K184" s="46" t="s">
        <v>426</v>
      </c>
      <c r="L184" s="46" t="s">
        <v>1077</v>
      </c>
      <c r="M184" s="30" t="s">
        <v>341</v>
      </c>
      <c r="N184" s="21"/>
      <c r="O184" s="21"/>
    </row>
    <row r="185" spans="1:15" ht="15" thickBot="1">
      <c r="A185" s="44" t="s">
        <v>436</v>
      </c>
      <c r="B185" s="45">
        <v>901</v>
      </c>
      <c r="C185" s="46" t="s">
        <v>424</v>
      </c>
      <c r="D185" s="46" t="s">
        <v>426</v>
      </c>
      <c r="E185" s="46" t="s">
        <v>1077</v>
      </c>
      <c r="F185" s="46" t="s">
        <v>450</v>
      </c>
      <c r="G185" s="21">
        <v>200</v>
      </c>
      <c r="H185" s="44" t="s">
        <v>436</v>
      </c>
      <c r="I185" s="45">
        <v>901</v>
      </c>
      <c r="J185" s="46" t="s">
        <v>424</v>
      </c>
      <c r="K185" s="46" t="s">
        <v>426</v>
      </c>
      <c r="L185" s="46" t="s">
        <v>1077</v>
      </c>
      <c r="M185" s="46" t="s">
        <v>450</v>
      </c>
      <c r="N185" s="21">
        <v>100</v>
      </c>
      <c r="O185" s="21">
        <v>100</v>
      </c>
    </row>
    <row r="186" spans="1:15" ht="15" thickBot="1">
      <c r="A186" s="44" t="s">
        <v>437</v>
      </c>
      <c r="B186" s="33">
        <v>901</v>
      </c>
      <c r="C186" s="30" t="s">
        <v>424</v>
      </c>
      <c r="D186" s="30" t="s">
        <v>426</v>
      </c>
      <c r="E186" s="30" t="s">
        <v>1077</v>
      </c>
      <c r="F186" s="30" t="s">
        <v>340</v>
      </c>
      <c r="G186" s="21"/>
      <c r="H186" s="44" t="s">
        <v>437</v>
      </c>
      <c r="I186" s="33">
        <v>901</v>
      </c>
      <c r="J186" s="30" t="s">
        <v>424</v>
      </c>
      <c r="K186" s="30" t="s">
        <v>426</v>
      </c>
      <c r="L186" s="30" t="s">
        <v>1077</v>
      </c>
      <c r="M186" s="30" t="s">
        <v>340</v>
      </c>
      <c r="N186" s="21"/>
      <c r="O186" s="21"/>
    </row>
    <row r="187" spans="1:15" ht="27" thickBot="1">
      <c r="A187" s="417" t="s">
        <v>0</v>
      </c>
      <c r="B187" s="34">
        <v>901</v>
      </c>
      <c r="C187" s="72" t="s">
        <v>424</v>
      </c>
      <c r="D187" s="72" t="s">
        <v>426</v>
      </c>
      <c r="E187" s="30" t="s">
        <v>1078</v>
      </c>
      <c r="F187" s="30"/>
      <c r="G187" s="21">
        <f>G188+G189</f>
        <v>0</v>
      </c>
      <c r="H187" s="417" t="s">
        <v>0</v>
      </c>
      <c r="I187" s="34">
        <v>901</v>
      </c>
      <c r="J187" s="72" t="s">
        <v>424</v>
      </c>
      <c r="K187" s="72" t="s">
        <v>426</v>
      </c>
      <c r="L187" s="30" t="s">
        <v>1078</v>
      </c>
      <c r="M187" s="30"/>
      <c r="N187" s="21">
        <f>N188+N189</f>
        <v>0</v>
      </c>
      <c r="O187" s="21">
        <f>O188+O189</f>
        <v>0</v>
      </c>
    </row>
    <row r="188" spans="1:15" ht="37.200000000000003" thickBot="1">
      <c r="A188" s="5" t="s">
        <v>439</v>
      </c>
      <c r="B188" s="33">
        <v>901</v>
      </c>
      <c r="C188" s="30" t="s">
        <v>424</v>
      </c>
      <c r="D188" s="30" t="s">
        <v>426</v>
      </c>
      <c r="E188" s="30" t="s">
        <v>1078</v>
      </c>
      <c r="F188" s="30" t="s">
        <v>341</v>
      </c>
      <c r="G188" s="21"/>
      <c r="H188" s="5" t="s">
        <v>439</v>
      </c>
      <c r="I188" s="33">
        <v>901</v>
      </c>
      <c r="J188" s="30" t="s">
        <v>424</v>
      </c>
      <c r="K188" s="30" t="s">
        <v>426</v>
      </c>
      <c r="L188" s="30" t="s">
        <v>1078</v>
      </c>
      <c r="M188" s="30" t="s">
        <v>341</v>
      </c>
      <c r="N188" s="21"/>
      <c r="O188" s="21"/>
    </row>
    <row r="189" spans="1:15" ht="15" thickBot="1">
      <c r="A189" s="27" t="s">
        <v>436</v>
      </c>
      <c r="B189" s="33">
        <v>901</v>
      </c>
      <c r="C189" s="30" t="s">
        <v>424</v>
      </c>
      <c r="D189" s="30" t="s">
        <v>426</v>
      </c>
      <c r="E189" s="30" t="s">
        <v>1078</v>
      </c>
      <c r="F189" s="30" t="s">
        <v>450</v>
      </c>
      <c r="G189" s="21"/>
      <c r="H189" s="27" t="s">
        <v>436</v>
      </c>
      <c r="I189" s="33">
        <v>901</v>
      </c>
      <c r="J189" s="30" t="s">
        <v>424</v>
      </c>
      <c r="K189" s="30" t="s">
        <v>426</v>
      </c>
      <c r="L189" s="30" t="s">
        <v>1078</v>
      </c>
      <c r="M189" s="30" t="s">
        <v>450</v>
      </c>
      <c r="N189" s="21"/>
      <c r="O189" s="21"/>
    </row>
    <row r="190" spans="1:15" ht="27" thickBot="1">
      <c r="A190" s="54" t="s">
        <v>2</v>
      </c>
      <c r="B190" s="34">
        <v>901</v>
      </c>
      <c r="C190" s="72" t="s">
        <v>424</v>
      </c>
      <c r="D190" s="30" t="s">
        <v>426</v>
      </c>
      <c r="E190" s="30" t="s">
        <v>1079</v>
      </c>
      <c r="F190" s="30"/>
      <c r="G190" s="21">
        <f>G191</f>
        <v>0</v>
      </c>
      <c r="H190" s="54" t="s">
        <v>2</v>
      </c>
      <c r="I190" s="34">
        <v>901</v>
      </c>
      <c r="J190" s="72" t="s">
        <v>424</v>
      </c>
      <c r="K190" s="30" t="s">
        <v>426</v>
      </c>
      <c r="L190" s="30" t="s">
        <v>1079</v>
      </c>
      <c r="M190" s="30"/>
      <c r="N190" s="21">
        <f>N191</f>
        <v>0</v>
      </c>
      <c r="O190" s="21">
        <f>O191</f>
        <v>0</v>
      </c>
    </row>
    <row r="191" spans="1:15" ht="15" thickBot="1">
      <c r="A191" s="27" t="s">
        <v>436</v>
      </c>
      <c r="B191" s="33">
        <v>901</v>
      </c>
      <c r="C191" s="30" t="s">
        <v>424</v>
      </c>
      <c r="D191" s="30" t="s">
        <v>426</v>
      </c>
      <c r="E191" s="30" t="s">
        <v>1079</v>
      </c>
      <c r="F191" s="30" t="s">
        <v>450</v>
      </c>
      <c r="G191" s="21"/>
      <c r="H191" s="27" t="s">
        <v>436</v>
      </c>
      <c r="I191" s="33">
        <v>901</v>
      </c>
      <c r="J191" s="30" t="s">
        <v>424</v>
      </c>
      <c r="K191" s="30" t="s">
        <v>426</v>
      </c>
      <c r="L191" s="30" t="s">
        <v>1079</v>
      </c>
      <c r="M191" s="30" t="s">
        <v>450</v>
      </c>
      <c r="N191" s="21"/>
      <c r="O191" s="21"/>
    </row>
    <row r="192" spans="1:15" ht="40.799999999999997" thickBot="1">
      <c r="A192" s="420" t="s">
        <v>957</v>
      </c>
      <c r="B192" s="34">
        <v>901</v>
      </c>
      <c r="C192" s="72" t="s">
        <v>424</v>
      </c>
      <c r="D192" s="30" t="s">
        <v>426</v>
      </c>
      <c r="E192" s="30" t="s">
        <v>1080</v>
      </c>
      <c r="F192" s="30"/>
      <c r="G192" s="21">
        <f>G193</f>
        <v>0</v>
      </c>
      <c r="H192" s="420" t="s">
        <v>957</v>
      </c>
      <c r="I192" s="34">
        <v>901</v>
      </c>
      <c r="J192" s="72" t="s">
        <v>424</v>
      </c>
      <c r="K192" s="30" t="s">
        <v>426</v>
      </c>
      <c r="L192" s="30" t="s">
        <v>1080</v>
      </c>
      <c r="M192" s="30"/>
      <c r="N192" s="21">
        <f>N193</f>
        <v>0</v>
      </c>
      <c r="O192" s="21">
        <f>O193</f>
        <v>0</v>
      </c>
    </row>
    <row r="193" spans="1:15" ht="15" thickBot="1">
      <c r="A193" s="27" t="s">
        <v>436</v>
      </c>
      <c r="B193" s="33">
        <v>901</v>
      </c>
      <c r="C193" s="30" t="s">
        <v>424</v>
      </c>
      <c r="D193" s="30" t="s">
        <v>426</v>
      </c>
      <c r="E193" s="30" t="s">
        <v>1080</v>
      </c>
      <c r="F193" s="30" t="s">
        <v>450</v>
      </c>
      <c r="G193" s="21"/>
      <c r="H193" s="27" t="s">
        <v>436</v>
      </c>
      <c r="I193" s="33">
        <v>901</v>
      </c>
      <c r="J193" s="30" t="s">
        <v>424</v>
      </c>
      <c r="K193" s="30" t="s">
        <v>426</v>
      </c>
      <c r="L193" s="30" t="s">
        <v>1080</v>
      </c>
      <c r="M193" s="30" t="s">
        <v>450</v>
      </c>
      <c r="N193" s="21"/>
      <c r="O193" s="21"/>
    </row>
    <row r="194" spans="1:15" ht="84.6" thickBot="1">
      <c r="A194" s="27" t="s">
        <v>654</v>
      </c>
      <c r="B194" s="33">
        <v>901</v>
      </c>
      <c r="C194" s="30" t="s">
        <v>424</v>
      </c>
      <c r="D194" s="30" t="s">
        <v>426</v>
      </c>
      <c r="E194" s="8" t="s">
        <v>1081</v>
      </c>
      <c r="F194" s="8"/>
      <c r="G194" s="21">
        <f>G195</f>
        <v>1800</v>
      </c>
      <c r="H194" s="27" t="s">
        <v>654</v>
      </c>
      <c r="I194" s="33">
        <v>901</v>
      </c>
      <c r="J194" s="30" t="s">
        <v>424</v>
      </c>
      <c r="K194" s="30" t="s">
        <v>426</v>
      </c>
      <c r="L194" s="8" t="s">
        <v>1081</v>
      </c>
      <c r="M194" s="8"/>
      <c r="N194" s="21">
        <f>N195</f>
        <v>1800</v>
      </c>
      <c r="O194" s="21">
        <f>O195</f>
        <v>1800</v>
      </c>
    </row>
    <row r="195" spans="1:15" ht="36.6" thickBot="1">
      <c r="A195" s="27" t="s">
        <v>439</v>
      </c>
      <c r="B195" s="33">
        <v>901</v>
      </c>
      <c r="C195" s="30" t="s">
        <v>424</v>
      </c>
      <c r="D195" s="30" t="s">
        <v>426</v>
      </c>
      <c r="E195" s="8" t="s">
        <v>1081</v>
      </c>
      <c r="F195" s="8" t="s">
        <v>341</v>
      </c>
      <c r="G195" s="21">
        <v>1800</v>
      </c>
      <c r="H195" s="27" t="s">
        <v>439</v>
      </c>
      <c r="I195" s="33">
        <v>901</v>
      </c>
      <c r="J195" s="30" t="s">
        <v>424</v>
      </c>
      <c r="K195" s="30" t="s">
        <v>426</v>
      </c>
      <c r="L195" s="8" t="s">
        <v>1081</v>
      </c>
      <c r="M195" s="8" t="s">
        <v>341</v>
      </c>
      <c r="N195" s="21">
        <v>1800</v>
      </c>
      <c r="O195" s="21">
        <v>1800</v>
      </c>
    </row>
    <row r="196" spans="1:15" ht="40.200000000000003" thickBot="1">
      <c r="A196" s="49" t="s">
        <v>667</v>
      </c>
      <c r="B196" s="69">
        <v>901</v>
      </c>
      <c r="C196" s="70" t="s">
        <v>424</v>
      </c>
      <c r="D196" s="70" t="s">
        <v>426</v>
      </c>
      <c r="E196" s="59" t="s">
        <v>32</v>
      </c>
      <c r="F196" s="59"/>
      <c r="G196" s="135">
        <f>G197</f>
        <v>0</v>
      </c>
      <c r="H196" s="49" t="s">
        <v>667</v>
      </c>
      <c r="I196" s="69">
        <v>901</v>
      </c>
      <c r="J196" s="70" t="s">
        <v>424</v>
      </c>
      <c r="K196" s="70" t="s">
        <v>426</v>
      </c>
      <c r="L196" s="59" t="s">
        <v>32</v>
      </c>
      <c r="M196" s="59"/>
      <c r="N196" s="135">
        <f t="shared" ref="N196:O198" si="5">N197</f>
        <v>0</v>
      </c>
      <c r="O196" s="135">
        <f t="shared" si="5"/>
        <v>0</v>
      </c>
    </row>
    <row r="197" spans="1:15" ht="53.4" thickBot="1">
      <c r="A197" s="56" t="s">
        <v>961</v>
      </c>
      <c r="B197" s="37">
        <v>901</v>
      </c>
      <c r="C197" s="38" t="s">
        <v>424</v>
      </c>
      <c r="D197" s="38" t="s">
        <v>426</v>
      </c>
      <c r="E197" s="29" t="s">
        <v>33</v>
      </c>
      <c r="F197" s="29" t="s">
        <v>320</v>
      </c>
      <c r="G197" s="129">
        <f>G198</f>
        <v>0</v>
      </c>
      <c r="H197" s="56" t="s">
        <v>961</v>
      </c>
      <c r="I197" s="37">
        <v>901</v>
      </c>
      <c r="J197" s="38" t="s">
        <v>424</v>
      </c>
      <c r="K197" s="38" t="s">
        <v>426</v>
      </c>
      <c r="L197" s="29" t="s">
        <v>33</v>
      </c>
      <c r="M197" s="29" t="s">
        <v>320</v>
      </c>
      <c r="N197" s="129">
        <f t="shared" si="5"/>
        <v>0</v>
      </c>
      <c r="O197" s="129">
        <f t="shared" si="5"/>
        <v>0</v>
      </c>
    </row>
    <row r="198" spans="1:15" ht="27" thickBot="1">
      <c r="A198" s="167" t="s">
        <v>31</v>
      </c>
      <c r="B198" s="34">
        <v>901</v>
      </c>
      <c r="C198" s="72" t="s">
        <v>424</v>
      </c>
      <c r="D198" s="72" t="s">
        <v>426</v>
      </c>
      <c r="E198" s="30" t="s">
        <v>34</v>
      </c>
      <c r="F198" s="30"/>
      <c r="G198" s="130">
        <f>G199</f>
        <v>0</v>
      </c>
      <c r="H198" s="251" t="s">
        <v>31</v>
      </c>
      <c r="I198" s="34">
        <v>901</v>
      </c>
      <c r="J198" s="72" t="s">
        <v>424</v>
      </c>
      <c r="K198" s="72" t="s">
        <v>426</v>
      </c>
      <c r="L198" s="30" t="s">
        <v>34</v>
      </c>
      <c r="M198" s="30"/>
      <c r="N198" s="130">
        <f t="shared" si="5"/>
        <v>0</v>
      </c>
      <c r="O198" s="130">
        <f t="shared" si="5"/>
        <v>0</v>
      </c>
    </row>
    <row r="199" spans="1:15" ht="15" thickBot="1">
      <c r="A199" s="27" t="s">
        <v>436</v>
      </c>
      <c r="B199" s="33">
        <v>901</v>
      </c>
      <c r="C199" s="30" t="s">
        <v>424</v>
      </c>
      <c r="D199" s="30" t="s">
        <v>426</v>
      </c>
      <c r="E199" s="30" t="s">
        <v>34</v>
      </c>
      <c r="F199" s="30" t="s">
        <v>450</v>
      </c>
      <c r="G199" s="130">
        <v>0</v>
      </c>
      <c r="H199" s="27" t="s">
        <v>436</v>
      </c>
      <c r="I199" s="33">
        <v>901</v>
      </c>
      <c r="J199" s="30" t="s">
        <v>424</v>
      </c>
      <c r="K199" s="30" t="s">
        <v>426</v>
      </c>
      <c r="L199" s="30" t="s">
        <v>34</v>
      </c>
      <c r="M199" s="30" t="s">
        <v>450</v>
      </c>
      <c r="N199" s="130">
        <v>0</v>
      </c>
      <c r="O199" s="130">
        <v>0</v>
      </c>
    </row>
    <row r="200" spans="1:15" ht="53.4" thickBot="1">
      <c r="A200" s="49" t="s">
        <v>668</v>
      </c>
      <c r="B200" s="69">
        <v>901</v>
      </c>
      <c r="C200" s="70" t="s">
        <v>424</v>
      </c>
      <c r="D200" s="70" t="s">
        <v>426</v>
      </c>
      <c r="E200" s="59" t="s">
        <v>43</v>
      </c>
      <c r="F200" s="59"/>
      <c r="G200" s="135">
        <f>G201</f>
        <v>0</v>
      </c>
      <c r="H200" s="49" t="s">
        <v>668</v>
      </c>
      <c r="I200" s="69">
        <v>901</v>
      </c>
      <c r="J200" s="70" t="s">
        <v>424</v>
      </c>
      <c r="K200" s="70" t="s">
        <v>426</v>
      </c>
      <c r="L200" s="59" t="s">
        <v>43</v>
      </c>
      <c r="M200" s="59"/>
      <c r="N200" s="135">
        <f>N201</f>
        <v>0</v>
      </c>
      <c r="O200" s="135">
        <f>O201</f>
        <v>0</v>
      </c>
    </row>
    <row r="201" spans="1:15" ht="27" thickBot="1">
      <c r="A201" s="56" t="s">
        <v>306</v>
      </c>
      <c r="B201" s="37">
        <v>901</v>
      </c>
      <c r="C201" s="38" t="s">
        <v>424</v>
      </c>
      <c r="D201" s="38" t="s">
        <v>426</v>
      </c>
      <c r="E201" s="29" t="s">
        <v>44</v>
      </c>
      <c r="F201" s="29"/>
      <c r="G201" s="129">
        <f>G202+G204</f>
        <v>0</v>
      </c>
      <c r="H201" s="56" t="s">
        <v>306</v>
      </c>
      <c r="I201" s="37">
        <v>901</v>
      </c>
      <c r="J201" s="38" t="s">
        <v>424</v>
      </c>
      <c r="K201" s="38" t="s">
        <v>426</v>
      </c>
      <c r="L201" s="29" t="s">
        <v>44</v>
      </c>
      <c r="M201" s="29"/>
      <c r="N201" s="129">
        <f>N202+N204</f>
        <v>0</v>
      </c>
      <c r="O201" s="129">
        <f>O202+O204</f>
        <v>0</v>
      </c>
    </row>
    <row r="202" spans="1:15" ht="27" thickBot="1">
      <c r="A202" s="167" t="s">
        <v>41</v>
      </c>
      <c r="B202" s="34">
        <v>901</v>
      </c>
      <c r="C202" s="72" t="s">
        <v>424</v>
      </c>
      <c r="D202" s="72" t="s">
        <v>426</v>
      </c>
      <c r="E202" s="30" t="s">
        <v>45</v>
      </c>
      <c r="F202" s="30"/>
      <c r="G202" s="130">
        <v>0</v>
      </c>
      <c r="H202" s="251" t="s">
        <v>41</v>
      </c>
      <c r="I202" s="34">
        <v>901</v>
      </c>
      <c r="J202" s="72" t="s">
        <v>424</v>
      </c>
      <c r="K202" s="72" t="s">
        <v>426</v>
      </c>
      <c r="L202" s="30" t="s">
        <v>45</v>
      </c>
      <c r="M202" s="30"/>
      <c r="N202" s="130">
        <v>0</v>
      </c>
      <c r="O202" s="130">
        <v>0</v>
      </c>
    </row>
    <row r="203" spans="1:15" ht="15" thickBot="1">
      <c r="A203" s="27" t="s">
        <v>436</v>
      </c>
      <c r="B203" s="33">
        <v>901</v>
      </c>
      <c r="C203" s="30" t="s">
        <v>424</v>
      </c>
      <c r="D203" s="30" t="s">
        <v>426</v>
      </c>
      <c r="E203" s="30" t="s">
        <v>45</v>
      </c>
      <c r="F203" s="30" t="s">
        <v>450</v>
      </c>
      <c r="G203" s="130"/>
      <c r="H203" s="27" t="s">
        <v>436</v>
      </c>
      <c r="I203" s="33">
        <v>901</v>
      </c>
      <c r="J203" s="30" t="s">
        <v>424</v>
      </c>
      <c r="K203" s="30" t="s">
        <v>426</v>
      </c>
      <c r="L203" s="30" t="s">
        <v>45</v>
      </c>
      <c r="M203" s="30" t="s">
        <v>450</v>
      </c>
      <c r="N203" s="130"/>
      <c r="O203" s="130"/>
    </row>
    <row r="204" spans="1:15" ht="27" thickBot="1">
      <c r="A204" s="167" t="s">
        <v>42</v>
      </c>
      <c r="B204" s="34">
        <v>901</v>
      </c>
      <c r="C204" s="72" t="s">
        <v>424</v>
      </c>
      <c r="D204" s="72" t="s">
        <v>426</v>
      </c>
      <c r="E204" s="30" t="s">
        <v>46</v>
      </c>
      <c r="F204" s="29"/>
      <c r="G204" s="130">
        <v>0</v>
      </c>
      <c r="H204" s="251" t="s">
        <v>42</v>
      </c>
      <c r="I204" s="34">
        <v>901</v>
      </c>
      <c r="J204" s="72" t="s">
        <v>424</v>
      </c>
      <c r="K204" s="72" t="s">
        <v>426</v>
      </c>
      <c r="L204" s="30" t="s">
        <v>46</v>
      </c>
      <c r="M204" s="29"/>
      <c r="N204" s="130">
        <v>0</v>
      </c>
      <c r="O204" s="130">
        <v>0</v>
      </c>
    </row>
    <row r="205" spans="1:15" ht="15" thickBot="1">
      <c r="A205" s="27" t="s">
        <v>436</v>
      </c>
      <c r="B205" s="33">
        <v>901</v>
      </c>
      <c r="C205" s="30" t="s">
        <v>424</v>
      </c>
      <c r="D205" s="30" t="s">
        <v>426</v>
      </c>
      <c r="E205" s="30" t="s">
        <v>46</v>
      </c>
      <c r="F205" s="30" t="s">
        <v>450</v>
      </c>
      <c r="G205" s="130"/>
      <c r="H205" s="27" t="s">
        <v>436</v>
      </c>
      <c r="I205" s="33">
        <v>901</v>
      </c>
      <c r="J205" s="30" t="s">
        <v>424</v>
      </c>
      <c r="K205" s="30" t="s">
        <v>426</v>
      </c>
      <c r="L205" s="30" t="s">
        <v>46</v>
      </c>
      <c r="M205" s="30" t="s">
        <v>450</v>
      </c>
      <c r="N205" s="130"/>
      <c r="O205" s="130"/>
    </row>
    <row r="206" spans="1:15" ht="40.200000000000003" thickBot="1">
      <c r="A206" s="49" t="s">
        <v>670</v>
      </c>
      <c r="B206" s="69">
        <v>901</v>
      </c>
      <c r="C206" s="70" t="s">
        <v>424</v>
      </c>
      <c r="D206" s="70" t="s">
        <v>426</v>
      </c>
      <c r="E206" s="59" t="s">
        <v>57</v>
      </c>
      <c r="F206" s="59"/>
      <c r="G206" s="135">
        <f>G207</f>
        <v>0</v>
      </c>
      <c r="H206" s="49" t="s">
        <v>670</v>
      </c>
      <c r="I206" s="69">
        <v>901</v>
      </c>
      <c r="J206" s="70" t="s">
        <v>424</v>
      </c>
      <c r="K206" s="70" t="s">
        <v>426</v>
      </c>
      <c r="L206" s="59" t="s">
        <v>57</v>
      </c>
      <c r="M206" s="59"/>
      <c r="N206" s="135">
        <f>N207</f>
        <v>0</v>
      </c>
      <c r="O206" s="135">
        <f>O207</f>
        <v>0</v>
      </c>
    </row>
    <row r="207" spans="1:15" ht="27" thickBot="1">
      <c r="A207" s="56" t="s">
        <v>53</v>
      </c>
      <c r="B207" s="37">
        <v>901</v>
      </c>
      <c r="C207" s="38" t="s">
        <v>424</v>
      </c>
      <c r="D207" s="38" t="s">
        <v>426</v>
      </c>
      <c r="E207" s="29" t="s">
        <v>58</v>
      </c>
      <c r="F207" s="30"/>
      <c r="G207" s="129">
        <f>G208+G210</f>
        <v>0</v>
      </c>
      <c r="H207" s="56" t="s">
        <v>53</v>
      </c>
      <c r="I207" s="37">
        <v>901</v>
      </c>
      <c r="J207" s="38" t="s">
        <v>424</v>
      </c>
      <c r="K207" s="38" t="s">
        <v>426</v>
      </c>
      <c r="L207" s="29" t="s">
        <v>58</v>
      </c>
      <c r="M207" s="30"/>
      <c r="N207" s="129">
        <f>N208+N210</f>
        <v>0</v>
      </c>
      <c r="O207" s="129">
        <f>O208+O210</f>
        <v>0</v>
      </c>
    </row>
    <row r="208" spans="1:15" ht="27" thickBot="1">
      <c r="A208" s="167" t="s">
        <v>449</v>
      </c>
      <c r="B208" s="34">
        <v>901</v>
      </c>
      <c r="C208" s="72" t="s">
        <v>424</v>
      </c>
      <c r="D208" s="72" t="s">
        <v>426</v>
      </c>
      <c r="E208" s="30" t="s">
        <v>59</v>
      </c>
      <c r="F208" s="29"/>
      <c r="G208" s="130">
        <f>G209</f>
        <v>0</v>
      </c>
      <c r="H208" s="251" t="s">
        <v>449</v>
      </c>
      <c r="I208" s="34">
        <v>901</v>
      </c>
      <c r="J208" s="72" t="s">
        <v>424</v>
      </c>
      <c r="K208" s="72" t="s">
        <v>426</v>
      </c>
      <c r="L208" s="30" t="s">
        <v>59</v>
      </c>
      <c r="M208" s="29"/>
      <c r="N208" s="130">
        <f>N209</f>
        <v>0</v>
      </c>
      <c r="O208" s="130">
        <f>O209</f>
        <v>0</v>
      </c>
    </row>
    <row r="209" spans="1:15" ht="15" thickBot="1">
      <c r="A209" s="27" t="s">
        <v>436</v>
      </c>
      <c r="B209" s="33">
        <v>901</v>
      </c>
      <c r="C209" s="30" t="s">
        <v>424</v>
      </c>
      <c r="D209" s="30" t="s">
        <v>426</v>
      </c>
      <c r="E209" s="30" t="s">
        <v>59</v>
      </c>
      <c r="F209" s="30" t="s">
        <v>450</v>
      </c>
      <c r="G209" s="130"/>
      <c r="H209" s="27" t="s">
        <v>436</v>
      </c>
      <c r="I209" s="33">
        <v>901</v>
      </c>
      <c r="J209" s="30" t="s">
        <v>424</v>
      </c>
      <c r="K209" s="30" t="s">
        <v>426</v>
      </c>
      <c r="L209" s="30" t="s">
        <v>59</v>
      </c>
      <c r="M209" s="30" t="s">
        <v>450</v>
      </c>
      <c r="N209" s="130"/>
      <c r="O209" s="130"/>
    </row>
    <row r="210" spans="1:15" ht="27" thickBot="1">
      <c r="A210" s="167" t="s">
        <v>2</v>
      </c>
      <c r="B210" s="34">
        <v>901</v>
      </c>
      <c r="C210" s="72" t="s">
        <v>424</v>
      </c>
      <c r="D210" s="72" t="s">
        <v>426</v>
      </c>
      <c r="E210" s="30" t="s">
        <v>60</v>
      </c>
      <c r="F210" s="30"/>
      <c r="G210" s="130">
        <f>G211</f>
        <v>0</v>
      </c>
      <c r="H210" s="251" t="s">
        <v>2</v>
      </c>
      <c r="I210" s="34">
        <v>901</v>
      </c>
      <c r="J210" s="72" t="s">
        <v>424</v>
      </c>
      <c r="K210" s="72" t="s">
        <v>426</v>
      </c>
      <c r="L210" s="30" t="s">
        <v>60</v>
      </c>
      <c r="M210" s="30"/>
      <c r="N210" s="130">
        <f>N211</f>
        <v>0</v>
      </c>
      <c r="O210" s="130">
        <f>O211</f>
        <v>0</v>
      </c>
    </row>
    <row r="211" spans="1:15" ht="15" thickBot="1">
      <c r="A211" s="27" t="s">
        <v>436</v>
      </c>
      <c r="B211" s="33">
        <v>901</v>
      </c>
      <c r="C211" s="30" t="s">
        <v>424</v>
      </c>
      <c r="D211" s="30" t="s">
        <v>426</v>
      </c>
      <c r="E211" s="30" t="s">
        <v>60</v>
      </c>
      <c r="F211" s="30" t="s">
        <v>450</v>
      </c>
      <c r="G211" s="130"/>
      <c r="H211" s="27" t="s">
        <v>436</v>
      </c>
      <c r="I211" s="33">
        <v>901</v>
      </c>
      <c r="J211" s="30" t="s">
        <v>424</v>
      </c>
      <c r="K211" s="30" t="s">
        <v>426</v>
      </c>
      <c r="L211" s="30" t="s">
        <v>60</v>
      </c>
      <c r="M211" s="30" t="s">
        <v>450</v>
      </c>
      <c r="N211" s="130"/>
      <c r="O211" s="130"/>
    </row>
    <row r="212" spans="1:15" ht="53.4" thickBot="1">
      <c r="A212" s="49" t="s">
        <v>671</v>
      </c>
      <c r="B212" s="69">
        <v>901</v>
      </c>
      <c r="C212" s="70" t="s">
        <v>424</v>
      </c>
      <c r="D212" s="70" t="s">
        <v>426</v>
      </c>
      <c r="E212" s="59" t="s">
        <v>61</v>
      </c>
      <c r="F212" s="59"/>
      <c r="G212" s="135">
        <f>G213</f>
        <v>0</v>
      </c>
      <c r="H212" s="49" t="s">
        <v>671</v>
      </c>
      <c r="I212" s="69">
        <v>901</v>
      </c>
      <c r="J212" s="70" t="s">
        <v>424</v>
      </c>
      <c r="K212" s="70" t="s">
        <v>426</v>
      </c>
      <c r="L212" s="59" t="s">
        <v>61</v>
      </c>
      <c r="M212" s="59"/>
      <c r="N212" s="135">
        <f>N213</f>
        <v>0</v>
      </c>
      <c r="O212" s="135">
        <f>O213</f>
        <v>0</v>
      </c>
    </row>
    <row r="213" spans="1:15" ht="27" thickBot="1">
      <c r="A213" s="56" t="s">
        <v>54</v>
      </c>
      <c r="B213" s="37">
        <v>901</v>
      </c>
      <c r="C213" s="38" t="s">
        <v>424</v>
      </c>
      <c r="D213" s="38" t="s">
        <v>426</v>
      </c>
      <c r="E213" s="29" t="s">
        <v>62</v>
      </c>
      <c r="F213" s="29"/>
      <c r="G213" s="129">
        <f>G214</f>
        <v>0</v>
      </c>
      <c r="H213" s="56" t="s">
        <v>54</v>
      </c>
      <c r="I213" s="37">
        <v>901</v>
      </c>
      <c r="J213" s="38" t="s">
        <v>424</v>
      </c>
      <c r="K213" s="38" t="s">
        <v>426</v>
      </c>
      <c r="L213" s="29" t="s">
        <v>62</v>
      </c>
      <c r="M213" s="29"/>
      <c r="N213" s="129">
        <f>N214</f>
        <v>0</v>
      </c>
      <c r="O213" s="129">
        <f>O214</f>
        <v>0</v>
      </c>
    </row>
    <row r="214" spans="1:15" ht="40.200000000000003" thickBot="1">
      <c r="A214" s="167" t="s">
        <v>55</v>
      </c>
      <c r="B214" s="34">
        <v>901</v>
      </c>
      <c r="C214" s="72" t="s">
        <v>424</v>
      </c>
      <c r="D214" s="72" t="s">
        <v>426</v>
      </c>
      <c r="E214" s="30" t="s">
        <v>63</v>
      </c>
      <c r="F214" s="30"/>
      <c r="G214" s="130">
        <v>0</v>
      </c>
      <c r="H214" s="251" t="s">
        <v>55</v>
      </c>
      <c r="I214" s="34">
        <v>901</v>
      </c>
      <c r="J214" s="72" t="s">
        <v>424</v>
      </c>
      <c r="K214" s="72" t="s">
        <v>426</v>
      </c>
      <c r="L214" s="30" t="s">
        <v>63</v>
      </c>
      <c r="M214" s="30"/>
      <c r="N214" s="130">
        <v>0</v>
      </c>
      <c r="O214" s="130">
        <v>0</v>
      </c>
    </row>
    <row r="215" spans="1:15" ht="15" thickBot="1">
      <c r="A215" s="27" t="s">
        <v>436</v>
      </c>
      <c r="B215" s="33">
        <v>901</v>
      </c>
      <c r="C215" s="30" t="s">
        <v>424</v>
      </c>
      <c r="D215" s="30" t="s">
        <v>426</v>
      </c>
      <c r="E215" s="30" t="s">
        <v>63</v>
      </c>
      <c r="F215" s="30" t="s">
        <v>450</v>
      </c>
      <c r="G215" s="130"/>
      <c r="H215" s="27" t="s">
        <v>436</v>
      </c>
      <c r="I215" s="33">
        <v>901</v>
      </c>
      <c r="J215" s="30" t="s">
        <v>424</v>
      </c>
      <c r="K215" s="30" t="s">
        <v>426</v>
      </c>
      <c r="L215" s="30" t="s">
        <v>63</v>
      </c>
      <c r="M215" s="30" t="s">
        <v>450</v>
      </c>
      <c r="N215" s="130"/>
      <c r="O215" s="130"/>
    </row>
    <row r="216" spans="1:15" ht="15" thickBot="1">
      <c r="A216" s="39" t="s">
        <v>443</v>
      </c>
      <c r="B216" s="37">
        <v>901</v>
      </c>
      <c r="C216" s="38" t="s">
        <v>276</v>
      </c>
      <c r="D216" s="38" t="s">
        <v>277</v>
      </c>
      <c r="E216" s="38"/>
      <c r="F216" s="38"/>
      <c r="G216" s="141">
        <f>G217</f>
        <v>1437.6</v>
      </c>
      <c r="H216" s="39" t="s">
        <v>443</v>
      </c>
      <c r="I216" s="37">
        <v>901</v>
      </c>
      <c r="J216" s="38" t="s">
        <v>276</v>
      </c>
      <c r="K216" s="38" t="s">
        <v>277</v>
      </c>
      <c r="L216" s="38"/>
      <c r="M216" s="38"/>
      <c r="N216" s="141">
        <f t="shared" ref="N216:O219" si="6">N217</f>
        <v>1437.6</v>
      </c>
      <c r="O216" s="141">
        <f t="shared" si="6"/>
        <v>1437.6</v>
      </c>
    </row>
    <row r="217" spans="1:15" ht="15" thickBot="1">
      <c r="A217" s="182" t="s">
        <v>675</v>
      </c>
      <c r="B217" s="36">
        <v>901</v>
      </c>
      <c r="C217" s="29" t="s">
        <v>276</v>
      </c>
      <c r="D217" s="29" t="s">
        <v>422</v>
      </c>
      <c r="E217" s="29"/>
      <c r="F217" s="29"/>
      <c r="G217" s="129">
        <f>G218</f>
        <v>1437.6</v>
      </c>
      <c r="H217" s="182" t="s">
        <v>675</v>
      </c>
      <c r="I217" s="36">
        <v>901</v>
      </c>
      <c r="J217" s="29" t="s">
        <v>276</v>
      </c>
      <c r="K217" s="29" t="s">
        <v>422</v>
      </c>
      <c r="L217" s="29"/>
      <c r="M217" s="29"/>
      <c r="N217" s="129">
        <f t="shared" si="6"/>
        <v>1437.6</v>
      </c>
      <c r="O217" s="129">
        <f t="shared" si="6"/>
        <v>1437.6</v>
      </c>
    </row>
    <row r="218" spans="1:15" ht="27.6" thickBot="1">
      <c r="A218" s="58" t="s">
        <v>247</v>
      </c>
      <c r="B218" s="37">
        <v>901</v>
      </c>
      <c r="C218" s="29" t="s">
        <v>276</v>
      </c>
      <c r="D218" s="29" t="s">
        <v>422</v>
      </c>
      <c r="E218" s="29" t="s">
        <v>261</v>
      </c>
      <c r="F218" s="29"/>
      <c r="G218" s="129">
        <f>G219</f>
        <v>1437.6</v>
      </c>
      <c r="H218" s="58" t="s">
        <v>247</v>
      </c>
      <c r="I218" s="37">
        <v>901</v>
      </c>
      <c r="J218" s="29" t="s">
        <v>276</v>
      </c>
      <c r="K218" s="29" t="s">
        <v>422</v>
      </c>
      <c r="L218" s="29" t="s">
        <v>261</v>
      </c>
      <c r="M218" s="29"/>
      <c r="N218" s="129">
        <f t="shared" si="6"/>
        <v>1437.6</v>
      </c>
      <c r="O218" s="129">
        <f t="shared" si="6"/>
        <v>1437.6</v>
      </c>
    </row>
    <row r="219" spans="1:15" ht="40.799999999999997" thickBot="1">
      <c r="A219" s="57" t="s">
        <v>252</v>
      </c>
      <c r="B219" s="34">
        <v>901</v>
      </c>
      <c r="C219" s="30" t="s">
        <v>276</v>
      </c>
      <c r="D219" s="30" t="s">
        <v>422</v>
      </c>
      <c r="E219" s="30" t="s">
        <v>661</v>
      </c>
      <c r="F219" s="30"/>
      <c r="G219" s="130">
        <f>G220</f>
        <v>1437.6</v>
      </c>
      <c r="H219" s="57" t="s">
        <v>252</v>
      </c>
      <c r="I219" s="34">
        <v>901</v>
      </c>
      <c r="J219" s="30" t="s">
        <v>276</v>
      </c>
      <c r="K219" s="30" t="s">
        <v>422</v>
      </c>
      <c r="L219" s="30" t="s">
        <v>661</v>
      </c>
      <c r="M219" s="30"/>
      <c r="N219" s="130">
        <f t="shared" si="6"/>
        <v>1437.6</v>
      </c>
      <c r="O219" s="130">
        <f t="shared" si="6"/>
        <v>1437.6</v>
      </c>
    </row>
    <row r="220" spans="1:15" ht="15" thickBot="1">
      <c r="A220" s="265" t="s">
        <v>444</v>
      </c>
      <c r="B220" s="255" t="s">
        <v>273</v>
      </c>
      <c r="C220" s="256" t="s">
        <v>276</v>
      </c>
      <c r="D220" s="256" t="s">
        <v>422</v>
      </c>
      <c r="E220" s="256" t="s">
        <v>661</v>
      </c>
      <c r="F220" s="256" t="s">
        <v>259</v>
      </c>
      <c r="G220" s="262">
        <v>1437.6</v>
      </c>
      <c r="H220" s="265" t="s">
        <v>444</v>
      </c>
      <c r="I220" s="255" t="s">
        <v>273</v>
      </c>
      <c r="J220" s="256" t="s">
        <v>276</v>
      </c>
      <c r="K220" s="256" t="s">
        <v>422</v>
      </c>
      <c r="L220" s="256" t="s">
        <v>661</v>
      </c>
      <c r="M220" s="256" t="s">
        <v>259</v>
      </c>
      <c r="N220" s="262">
        <v>1437.6</v>
      </c>
      <c r="O220" s="262">
        <v>1437.6</v>
      </c>
    </row>
    <row r="221" spans="1:15" ht="35.4" thickBot="1">
      <c r="A221" s="461" t="s">
        <v>712</v>
      </c>
      <c r="B221" s="467">
        <v>902</v>
      </c>
      <c r="C221" s="468"/>
      <c r="D221" s="469"/>
      <c r="E221" s="470" t="s">
        <v>320</v>
      </c>
      <c r="F221" s="470"/>
      <c r="G221" s="471">
        <f>G222+G318+G351+G413+G422+G452</f>
        <v>64161.299999999996</v>
      </c>
      <c r="H221" s="461" t="s">
        <v>712</v>
      </c>
      <c r="I221" s="467">
        <v>902</v>
      </c>
      <c r="J221" s="468"/>
      <c r="K221" s="469"/>
      <c r="L221" s="470" t="s">
        <v>320</v>
      </c>
      <c r="M221" s="470"/>
      <c r="N221" s="471">
        <f>N222+N318+N351+N413+N422+N452</f>
        <v>63910.9</v>
      </c>
      <c r="O221" s="471">
        <f>O222+O318+O351+O413+O422+O452</f>
        <v>71933.400000000009</v>
      </c>
    </row>
    <row r="222" spans="1:15" ht="15" thickBot="1">
      <c r="A222" s="56" t="s">
        <v>319</v>
      </c>
      <c r="B222" s="37">
        <v>902</v>
      </c>
      <c r="C222" s="38" t="s">
        <v>420</v>
      </c>
      <c r="D222" s="38" t="s">
        <v>277</v>
      </c>
      <c r="E222" s="72"/>
      <c r="F222" s="72"/>
      <c r="G222" s="142">
        <f>G223+G229+G272+G277+G281+G285</f>
        <v>44675.6</v>
      </c>
      <c r="H222" s="56" t="s">
        <v>319</v>
      </c>
      <c r="I222" s="37">
        <v>902</v>
      </c>
      <c r="J222" s="38" t="s">
        <v>420</v>
      </c>
      <c r="K222" s="38" t="s">
        <v>277</v>
      </c>
      <c r="L222" s="72"/>
      <c r="M222" s="72"/>
      <c r="N222" s="142">
        <f>N223+N229+N272+N277+N281+N285</f>
        <v>44118.9</v>
      </c>
      <c r="O222" s="142">
        <f>O223+O229+O272+O277+O281+O285</f>
        <v>44078.3</v>
      </c>
    </row>
    <row r="223" spans="1:15" ht="27" thickBot="1">
      <c r="A223" s="56" t="s">
        <v>982</v>
      </c>
      <c r="B223" s="37">
        <v>902</v>
      </c>
      <c r="C223" s="38" t="s">
        <v>420</v>
      </c>
      <c r="D223" s="38" t="s">
        <v>277</v>
      </c>
      <c r="E223" s="29" t="s">
        <v>102</v>
      </c>
      <c r="F223" s="30"/>
      <c r="G223" s="143">
        <f>G224+G259+G263</f>
        <v>29960.799999999999</v>
      </c>
      <c r="H223" s="56" t="s">
        <v>982</v>
      </c>
      <c r="I223" s="37">
        <v>902</v>
      </c>
      <c r="J223" s="38" t="s">
        <v>420</v>
      </c>
      <c r="K223" s="38" t="s">
        <v>277</v>
      </c>
      <c r="L223" s="29" t="s">
        <v>102</v>
      </c>
      <c r="M223" s="30"/>
      <c r="N223" s="143">
        <f>N224+N259+N263</f>
        <v>29570.799999999999</v>
      </c>
      <c r="O223" s="143">
        <f>O224+O259+O263</f>
        <v>29570.799999999999</v>
      </c>
    </row>
    <row r="224" spans="1:15" ht="40.200000000000003" thickBot="1">
      <c r="A224" s="215" t="s">
        <v>983</v>
      </c>
      <c r="B224" s="216">
        <v>902</v>
      </c>
      <c r="C224" s="217" t="s">
        <v>420</v>
      </c>
      <c r="D224" s="217" t="s">
        <v>277</v>
      </c>
      <c r="E224" s="212" t="s">
        <v>103</v>
      </c>
      <c r="F224" s="212"/>
      <c r="G224" s="223">
        <f>G225+G240</f>
        <v>29960.799999999999</v>
      </c>
      <c r="H224" s="215" t="s">
        <v>983</v>
      </c>
      <c r="I224" s="216">
        <v>902</v>
      </c>
      <c r="J224" s="217" t="s">
        <v>420</v>
      </c>
      <c r="K224" s="217" t="s">
        <v>277</v>
      </c>
      <c r="L224" s="212" t="s">
        <v>103</v>
      </c>
      <c r="M224" s="212"/>
      <c r="N224" s="223">
        <f>N225+N240</f>
        <v>29570.799999999999</v>
      </c>
      <c r="O224" s="223">
        <f>O225+O240</f>
        <v>29570.799999999999</v>
      </c>
    </row>
    <row r="225" spans="1:15" ht="27.6" thickBot="1">
      <c r="A225" s="58" t="s">
        <v>280</v>
      </c>
      <c r="B225" s="37">
        <v>902</v>
      </c>
      <c r="C225" s="38" t="s">
        <v>420</v>
      </c>
      <c r="D225" s="38" t="s">
        <v>427</v>
      </c>
      <c r="E225" s="29"/>
      <c r="F225" s="29"/>
      <c r="G225" s="129">
        <f>G226</f>
        <v>3000.8</v>
      </c>
      <c r="H225" s="58" t="s">
        <v>280</v>
      </c>
      <c r="I225" s="37">
        <v>902</v>
      </c>
      <c r="J225" s="38" t="s">
        <v>420</v>
      </c>
      <c r="K225" s="38" t="s">
        <v>427</v>
      </c>
      <c r="L225" s="29"/>
      <c r="M225" s="29"/>
      <c r="N225" s="129">
        <f t="shared" ref="N225:O227" si="7">N226</f>
        <v>3000.8</v>
      </c>
      <c r="O225" s="129">
        <f t="shared" si="7"/>
        <v>3000.8</v>
      </c>
    </row>
    <row r="226" spans="1:15" ht="27.6" thickBot="1">
      <c r="A226" s="58" t="s">
        <v>446</v>
      </c>
      <c r="B226" s="37">
        <v>902</v>
      </c>
      <c r="C226" s="38" t="s">
        <v>420</v>
      </c>
      <c r="D226" s="38" t="s">
        <v>427</v>
      </c>
      <c r="E226" s="29" t="s">
        <v>104</v>
      </c>
      <c r="F226" s="30"/>
      <c r="G226" s="129">
        <f>G227</f>
        <v>3000.8</v>
      </c>
      <c r="H226" s="58" t="s">
        <v>446</v>
      </c>
      <c r="I226" s="37">
        <v>902</v>
      </c>
      <c r="J226" s="38" t="s">
        <v>420</v>
      </c>
      <c r="K226" s="38" t="s">
        <v>427</v>
      </c>
      <c r="L226" s="29" t="s">
        <v>104</v>
      </c>
      <c r="M226" s="30"/>
      <c r="N226" s="129">
        <f t="shared" si="7"/>
        <v>3000.8</v>
      </c>
      <c r="O226" s="129">
        <f t="shared" si="7"/>
        <v>3000.8</v>
      </c>
    </row>
    <row r="227" spans="1:15" ht="27.6" thickBot="1">
      <c r="A227" s="57" t="s">
        <v>447</v>
      </c>
      <c r="B227" s="34">
        <v>902</v>
      </c>
      <c r="C227" s="72" t="s">
        <v>420</v>
      </c>
      <c r="D227" s="72" t="s">
        <v>427</v>
      </c>
      <c r="E227" s="30" t="s">
        <v>105</v>
      </c>
      <c r="F227" s="30"/>
      <c r="G227" s="130">
        <f>G228</f>
        <v>3000.8</v>
      </c>
      <c r="H227" s="57" t="s">
        <v>447</v>
      </c>
      <c r="I227" s="34">
        <v>902</v>
      </c>
      <c r="J227" s="72" t="s">
        <v>420</v>
      </c>
      <c r="K227" s="72" t="s">
        <v>427</v>
      </c>
      <c r="L227" s="30" t="s">
        <v>105</v>
      </c>
      <c r="M227" s="30"/>
      <c r="N227" s="130">
        <f t="shared" si="7"/>
        <v>3000.8</v>
      </c>
      <c r="O227" s="130">
        <f t="shared" si="7"/>
        <v>3000.8</v>
      </c>
    </row>
    <row r="228" spans="1:15" ht="36.6" thickBot="1">
      <c r="A228" s="27" t="s">
        <v>439</v>
      </c>
      <c r="B228" s="33">
        <v>902</v>
      </c>
      <c r="C228" s="30" t="s">
        <v>420</v>
      </c>
      <c r="D228" s="30" t="s">
        <v>427</v>
      </c>
      <c r="E228" s="30" t="s">
        <v>105</v>
      </c>
      <c r="F228" s="30" t="s">
        <v>341</v>
      </c>
      <c r="G228" s="130">
        <v>3000.8</v>
      </c>
      <c r="H228" s="27" t="s">
        <v>439</v>
      </c>
      <c r="I228" s="33">
        <v>902</v>
      </c>
      <c r="J228" s="30" t="s">
        <v>420</v>
      </c>
      <c r="K228" s="30" t="s">
        <v>427</v>
      </c>
      <c r="L228" s="30" t="s">
        <v>105</v>
      </c>
      <c r="M228" s="30" t="s">
        <v>341</v>
      </c>
      <c r="N228" s="130">
        <v>3000.8</v>
      </c>
      <c r="O228" s="130">
        <v>3000.8</v>
      </c>
    </row>
    <row r="229" spans="1:15" ht="27" thickBot="1">
      <c r="A229" s="221" t="s">
        <v>393</v>
      </c>
      <c r="B229" s="216">
        <v>902</v>
      </c>
      <c r="C229" s="217" t="s">
        <v>420</v>
      </c>
      <c r="D229" s="217" t="s">
        <v>421</v>
      </c>
      <c r="E229" s="217"/>
      <c r="F229" s="217"/>
      <c r="G229" s="213">
        <f>G230</f>
        <v>0</v>
      </c>
      <c r="H229" s="221" t="s">
        <v>393</v>
      </c>
      <c r="I229" s="216">
        <v>902</v>
      </c>
      <c r="J229" s="217" t="s">
        <v>420</v>
      </c>
      <c r="K229" s="217" t="s">
        <v>421</v>
      </c>
      <c r="L229" s="217"/>
      <c r="M229" s="217"/>
      <c r="N229" s="213">
        <f t="shared" ref="N229:O231" si="8">N230</f>
        <v>0</v>
      </c>
      <c r="O229" s="213">
        <f t="shared" si="8"/>
        <v>0</v>
      </c>
    </row>
    <row r="230" spans="1:15" ht="15" thickBot="1">
      <c r="A230" s="56" t="s">
        <v>187</v>
      </c>
      <c r="B230" s="37">
        <v>902</v>
      </c>
      <c r="C230" s="29" t="s">
        <v>420</v>
      </c>
      <c r="D230" s="29" t="s">
        <v>421</v>
      </c>
      <c r="E230" s="29" t="s">
        <v>229</v>
      </c>
      <c r="F230" s="29"/>
      <c r="G230" s="129">
        <f>G231</f>
        <v>0</v>
      </c>
      <c r="H230" s="56" t="s">
        <v>187</v>
      </c>
      <c r="I230" s="37">
        <v>902</v>
      </c>
      <c r="J230" s="29" t="s">
        <v>420</v>
      </c>
      <c r="K230" s="29" t="s">
        <v>421</v>
      </c>
      <c r="L230" s="29" t="s">
        <v>229</v>
      </c>
      <c r="M230" s="29"/>
      <c r="N230" s="129">
        <f t="shared" si="8"/>
        <v>0</v>
      </c>
      <c r="O230" s="129">
        <f t="shared" si="8"/>
        <v>0</v>
      </c>
    </row>
    <row r="231" spans="1:15" ht="27" thickBot="1">
      <c r="A231" s="56" t="s">
        <v>188</v>
      </c>
      <c r="B231" s="37">
        <v>902</v>
      </c>
      <c r="C231" s="29" t="s">
        <v>420</v>
      </c>
      <c r="D231" s="29" t="s">
        <v>421</v>
      </c>
      <c r="E231" s="29" t="s">
        <v>230</v>
      </c>
      <c r="F231" s="29"/>
      <c r="G231" s="129">
        <f>G232</f>
        <v>0</v>
      </c>
      <c r="H231" s="56" t="s">
        <v>188</v>
      </c>
      <c r="I231" s="37">
        <v>902</v>
      </c>
      <c r="J231" s="29" t="s">
        <v>420</v>
      </c>
      <c r="K231" s="29" t="s">
        <v>421</v>
      </c>
      <c r="L231" s="29" t="s">
        <v>230</v>
      </c>
      <c r="M231" s="29"/>
      <c r="N231" s="129">
        <f t="shared" si="8"/>
        <v>0</v>
      </c>
      <c r="O231" s="129">
        <f t="shared" si="8"/>
        <v>0</v>
      </c>
    </row>
    <row r="232" spans="1:15" ht="15" thickBot="1">
      <c r="A232" s="167" t="s">
        <v>189</v>
      </c>
      <c r="B232" s="34">
        <v>902</v>
      </c>
      <c r="C232" s="30" t="s">
        <v>420</v>
      </c>
      <c r="D232" s="30" t="s">
        <v>421</v>
      </c>
      <c r="E232" s="30" t="s">
        <v>231</v>
      </c>
      <c r="F232" s="30"/>
      <c r="G232" s="129">
        <f>G233+G235</f>
        <v>0</v>
      </c>
      <c r="H232" s="251" t="s">
        <v>189</v>
      </c>
      <c r="I232" s="34">
        <v>902</v>
      </c>
      <c r="J232" s="30" t="s">
        <v>420</v>
      </c>
      <c r="K232" s="30" t="s">
        <v>421</v>
      </c>
      <c r="L232" s="30" t="s">
        <v>231</v>
      </c>
      <c r="M232" s="30"/>
      <c r="N232" s="129">
        <f>N233+N235</f>
        <v>0</v>
      </c>
      <c r="O232" s="129">
        <f>O233+O235</f>
        <v>0</v>
      </c>
    </row>
    <row r="233" spans="1:15" ht="27" thickBot="1">
      <c r="A233" s="167" t="s">
        <v>447</v>
      </c>
      <c r="B233" s="34">
        <v>902</v>
      </c>
      <c r="C233" s="30" t="s">
        <v>420</v>
      </c>
      <c r="D233" s="30" t="s">
        <v>421</v>
      </c>
      <c r="E233" s="30" t="s">
        <v>238</v>
      </c>
      <c r="F233" s="30"/>
      <c r="G233" s="130">
        <f>G234</f>
        <v>0</v>
      </c>
      <c r="H233" s="251" t="s">
        <v>447</v>
      </c>
      <c r="I233" s="34">
        <v>902</v>
      </c>
      <c r="J233" s="30" t="s">
        <v>420</v>
      </c>
      <c r="K233" s="30" t="s">
        <v>421</v>
      </c>
      <c r="L233" s="30" t="s">
        <v>238</v>
      </c>
      <c r="M233" s="30"/>
      <c r="N233" s="130">
        <f>N234</f>
        <v>0</v>
      </c>
      <c r="O233" s="130">
        <f>O234</f>
        <v>0</v>
      </c>
    </row>
    <row r="234" spans="1:15" ht="37.200000000000003" thickBot="1">
      <c r="A234" s="5" t="s">
        <v>439</v>
      </c>
      <c r="B234" s="33">
        <v>902</v>
      </c>
      <c r="C234" s="30" t="s">
        <v>420</v>
      </c>
      <c r="D234" s="30" t="s">
        <v>421</v>
      </c>
      <c r="E234" s="30" t="s">
        <v>238</v>
      </c>
      <c r="F234" s="30" t="s">
        <v>341</v>
      </c>
      <c r="G234" s="130"/>
      <c r="H234" s="5" t="s">
        <v>439</v>
      </c>
      <c r="I234" s="33">
        <v>902</v>
      </c>
      <c r="J234" s="30" t="s">
        <v>420</v>
      </c>
      <c r="K234" s="30" t="s">
        <v>421</v>
      </c>
      <c r="L234" s="30" t="s">
        <v>238</v>
      </c>
      <c r="M234" s="30" t="s">
        <v>341</v>
      </c>
      <c r="N234" s="130"/>
      <c r="O234" s="130"/>
    </row>
    <row r="235" spans="1:15" ht="27" thickBot="1">
      <c r="A235" s="167" t="s">
        <v>107</v>
      </c>
      <c r="B235" s="34">
        <v>902</v>
      </c>
      <c r="C235" s="30" t="s">
        <v>420</v>
      </c>
      <c r="D235" s="30" t="s">
        <v>421</v>
      </c>
      <c r="E235" s="30" t="s">
        <v>239</v>
      </c>
      <c r="F235" s="30"/>
      <c r="G235" s="130">
        <f>G236+G238+G237</f>
        <v>0</v>
      </c>
      <c r="H235" s="251" t="s">
        <v>107</v>
      </c>
      <c r="I235" s="34">
        <v>902</v>
      </c>
      <c r="J235" s="30" t="s">
        <v>420</v>
      </c>
      <c r="K235" s="30" t="s">
        <v>421</v>
      </c>
      <c r="L235" s="30" t="s">
        <v>239</v>
      </c>
      <c r="M235" s="30"/>
      <c r="N235" s="130">
        <f>N236+N238+N237</f>
        <v>0</v>
      </c>
      <c r="O235" s="130">
        <f>O236+O238+O237</f>
        <v>0</v>
      </c>
    </row>
    <row r="236" spans="1:15" ht="15" thickBot="1">
      <c r="A236" s="27" t="s">
        <v>436</v>
      </c>
      <c r="B236" s="33">
        <v>902</v>
      </c>
      <c r="C236" s="30" t="s">
        <v>420</v>
      </c>
      <c r="D236" s="30" t="s">
        <v>421</v>
      </c>
      <c r="E236" s="30" t="s">
        <v>239</v>
      </c>
      <c r="F236" s="30" t="s">
        <v>450</v>
      </c>
      <c r="G236" s="130"/>
      <c r="H236" s="27" t="s">
        <v>436</v>
      </c>
      <c r="I236" s="33">
        <v>902</v>
      </c>
      <c r="J236" s="30" t="s">
        <v>420</v>
      </c>
      <c r="K236" s="30" t="s">
        <v>421</v>
      </c>
      <c r="L236" s="30" t="s">
        <v>239</v>
      </c>
      <c r="M236" s="30" t="s">
        <v>450</v>
      </c>
      <c r="N236" s="130"/>
      <c r="O236" s="130"/>
    </row>
    <row r="237" spans="1:15" ht="15" thickBot="1">
      <c r="A237" s="187" t="s">
        <v>630</v>
      </c>
      <c r="B237" s="45">
        <v>902</v>
      </c>
      <c r="C237" s="46" t="s">
        <v>420</v>
      </c>
      <c r="D237" s="46" t="s">
        <v>421</v>
      </c>
      <c r="E237" s="46" t="s">
        <v>239</v>
      </c>
      <c r="F237" s="46" t="s">
        <v>259</v>
      </c>
      <c r="G237" s="130">
        <v>0</v>
      </c>
      <c r="H237" s="187" t="s">
        <v>630</v>
      </c>
      <c r="I237" s="45">
        <v>902</v>
      </c>
      <c r="J237" s="46" t="s">
        <v>420</v>
      </c>
      <c r="K237" s="46" t="s">
        <v>421</v>
      </c>
      <c r="L237" s="46" t="s">
        <v>239</v>
      </c>
      <c r="M237" s="46" t="s">
        <v>259</v>
      </c>
      <c r="N237" s="130">
        <v>0</v>
      </c>
      <c r="O237" s="130">
        <v>0</v>
      </c>
    </row>
    <row r="238" spans="1:15" ht="15" thickBot="1">
      <c r="A238" s="43" t="s">
        <v>437</v>
      </c>
      <c r="B238" s="33">
        <v>902</v>
      </c>
      <c r="C238" s="30" t="s">
        <v>420</v>
      </c>
      <c r="D238" s="30" t="s">
        <v>421</v>
      </c>
      <c r="E238" s="30" t="s">
        <v>239</v>
      </c>
      <c r="F238" s="30" t="s">
        <v>340</v>
      </c>
      <c r="G238" s="130"/>
      <c r="H238" s="43" t="s">
        <v>437</v>
      </c>
      <c r="I238" s="33">
        <v>902</v>
      </c>
      <c r="J238" s="30" t="s">
        <v>420</v>
      </c>
      <c r="K238" s="30" t="s">
        <v>421</v>
      </c>
      <c r="L238" s="30" t="s">
        <v>239</v>
      </c>
      <c r="M238" s="30" t="s">
        <v>340</v>
      </c>
      <c r="N238" s="130"/>
      <c r="O238" s="130"/>
    </row>
    <row r="239" spans="1:15" ht="40.200000000000003" thickBot="1">
      <c r="A239" s="221" t="s">
        <v>279</v>
      </c>
      <c r="B239" s="216">
        <v>902</v>
      </c>
      <c r="C239" s="217" t="s">
        <v>420</v>
      </c>
      <c r="D239" s="217" t="s">
        <v>422</v>
      </c>
      <c r="E239" s="217"/>
      <c r="F239" s="217"/>
      <c r="G239" s="222">
        <f>G240+G259+G263</f>
        <v>26960</v>
      </c>
      <c r="H239" s="221" t="s">
        <v>279</v>
      </c>
      <c r="I239" s="216">
        <v>902</v>
      </c>
      <c r="J239" s="217" t="s">
        <v>420</v>
      </c>
      <c r="K239" s="217" t="s">
        <v>422</v>
      </c>
      <c r="L239" s="217"/>
      <c r="M239" s="217"/>
      <c r="N239" s="222">
        <f>N240+N259+N263</f>
        <v>26570</v>
      </c>
      <c r="O239" s="222">
        <f>O240+O259+O263</f>
        <v>26570</v>
      </c>
    </row>
    <row r="240" spans="1:15" ht="27.6" thickBot="1">
      <c r="A240" s="65" t="s">
        <v>984</v>
      </c>
      <c r="B240" s="37">
        <v>902</v>
      </c>
      <c r="C240" s="38" t="s">
        <v>420</v>
      </c>
      <c r="D240" s="38" t="s">
        <v>422</v>
      </c>
      <c r="E240" s="29" t="s">
        <v>106</v>
      </c>
      <c r="F240" s="29"/>
      <c r="G240" s="129">
        <f>G241+G243+G246+G251+G253+G255+G257+G249</f>
        <v>26960</v>
      </c>
      <c r="H240" s="65" t="s">
        <v>309</v>
      </c>
      <c r="I240" s="37">
        <v>902</v>
      </c>
      <c r="J240" s="38" t="s">
        <v>420</v>
      </c>
      <c r="K240" s="38" t="s">
        <v>422</v>
      </c>
      <c r="L240" s="29" t="s">
        <v>106</v>
      </c>
      <c r="M240" s="29"/>
      <c r="N240" s="129">
        <f>N241+N243+N246+N251+N253+N255+N257+N249</f>
        <v>26570</v>
      </c>
      <c r="O240" s="129">
        <f>O241+O243+O246+O251+O253+O255+O257+O249</f>
        <v>26570</v>
      </c>
    </row>
    <row r="241" spans="1:15" ht="27.6" thickBot="1">
      <c r="A241" s="66" t="s">
        <v>447</v>
      </c>
      <c r="B241" s="34">
        <v>902</v>
      </c>
      <c r="C241" s="72" t="s">
        <v>420</v>
      </c>
      <c r="D241" s="72" t="s">
        <v>422</v>
      </c>
      <c r="E241" s="30" t="s">
        <v>109</v>
      </c>
      <c r="F241" s="29"/>
      <c r="G241" s="130">
        <f>G242</f>
        <v>17400</v>
      </c>
      <c r="H241" s="66" t="s">
        <v>447</v>
      </c>
      <c r="I241" s="34">
        <v>902</v>
      </c>
      <c r="J241" s="72" t="s">
        <v>420</v>
      </c>
      <c r="K241" s="72" t="s">
        <v>422</v>
      </c>
      <c r="L241" s="30" t="s">
        <v>109</v>
      </c>
      <c r="M241" s="29"/>
      <c r="N241" s="130">
        <f>N242</f>
        <v>17400</v>
      </c>
      <c r="O241" s="130">
        <f>O242</f>
        <v>17400</v>
      </c>
    </row>
    <row r="242" spans="1:15" ht="36.6" thickBot="1">
      <c r="A242" s="27" t="s">
        <v>439</v>
      </c>
      <c r="B242" s="33">
        <v>902</v>
      </c>
      <c r="C242" s="30" t="s">
        <v>420</v>
      </c>
      <c r="D242" s="30" t="s">
        <v>422</v>
      </c>
      <c r="E242" s="30" t="s">
        <v>109</v>
      </c>
      <c r="F242" s="30" t="s">
        <v>341</v>
      </c>
      <c r="G242" s="130">
        <v>17400</v>
      </c>
      <c r="H242" s="27" t="s">
        <v>439</v>
      </c>
      <c r="I242" s="33">
        <v>902</v>
      </c>
      <c r="J242" s="30" t="s">
        <v>420</v>
      </c>
      <c r="K242" s="30" t="s">
        <v>422</v>
      </c>
      <c r="L242" s="30" t="s">
        <v>109</v>
      </c>
      <c r="M242" s="30" t="s">
        <v>341</v>
      </c>
      <c r="N242" s="130">
        <v>17400</v>
      </c>
      <c r="O242" s="130">
        <v>17400</v>
      </c>
    </row>
    <row r="243" spans="1:15" ht="27.6" thickBot="1">
      <c r="A243" s="57" t="s">
        <v>107</v>
      </c>
      <c r="B243" s="34">
        <v>902</v>
      </c>
      <c r="C243" s="72" t="s">
        <v>420</v>
      </c>
      <c r="D243" s="72" t="s">
        <v>422</v>
      </c>
      <c r="E243" s="30" t="s">
        <v>110</v>
      </c>
      <c r="F243" s="29"/>
      <c r="G243" s="130">
        <f>G244+G245</f>
        <v>560</v>
      </c>
      <c r="H243" s="57" t="s">
        <v>107</v>
      </c>
      <c r="I243" s="34">
        <v>902</v>
      </c>
      <c r="J243" s="72" t="s">
        <v>420</v>
      </c>
      <c r="K243" s="72" t="s">
        <v>422</v>
      </c>
      <c r="L243" s="30" t="s">
        <v>110</v>
      </c>
      <c r="M243" s="29"/>
      <c r="N243" s="130">
        <f>N244+N245</f>
        <v>170</v>
      </c>
      <c r="O243" s="130">
        <f>O244+O245</f>
        <v>170</v>
      </c>
    </row>
    <row r="244" spans="1:15" ht="15" thickBot="1">
      <c r="A244" s="27" t="s">
        <v>436</v>
      </c>
      <c r="B244" s="33">
        <v>902</v>
      </c>
      <c r="C244" s="30" t="s">
        <v>420</v>
      </c>
      <c r="D244" s="30" t="s">
        <v>422</v>
      </c>
      <c r="E244" s="30" t="s">
        <v>110</v>
      </c>
      <c r="F244" s="30" t="s">
        <v>450</v>
      </c>
      <c r="G244" s="130">
        <f>390+170</f>
        <v>560</v>
      </c>
      <c r="H244" s="27" t="s">
        <v>436</v>
      </c>
      <c r="I244" s="33">
        <v>902</v>
      </c>
      <c r="J244" s="30" t="s">
        <v>420</v>
      </c>
      <c r="K244" s="30" t="s">
        <v>422</v>
      </c>
      <c r="L244" s="30" t="s">
        <v>110</v>
      </c>
      <c r="M244" s="30" t="s">
        <v>450</v>
      </c>
      <c r="N244" s="130">
        <v>170</v>
      </c>
      <c r="O244" s="130">
        <v>170</v>
      </c>
    </row>
    <row r="245" spans="1:15" ht="15" thickBot="1">
      <c r="A245" s="43" t="s">
        <v>437</v>
      </c>
      <c r="B245" s="33">
        <v>902</v>
      </c>
      <c r="C245" s="30" t="s">
        <v>420</v>
      </c>
      <c r="D245" s="30" t="s">
        <v>422</v>
      </c>
      <c r="E245" s="30" t="s">
        <v>110</v>
      </c>
      <c r="F245" s="30" t="s">
        <v>340</v>
      </c>
      <c r="G245" s="130"/>
      <c r="H245" s="43" t="s">
        <v>437</v>
      </c>
      <c r="I245" s="33">
        <v>902</v>
      </c>
      <c r="J245" s="30" t="s">
        <v>420</v>
      </c>
      <c r="K245" s="30" t="s">
        <v>422</v>
      </c>
      <c r="L245" s="30" t="s">
        <v>110</v>
      </c>
      <c r="M245" s="30" t="s">
        <v>340</v>
      </c>
      <c r="N245" s="130"/>
      <c r="O245" s="130"/>
    </row>
    <row r="246" spans="1:15" ht="27.6" thickBot="1">
      <c r="A246" s="57" t="s">
        <v>108</v>
      </c>
      <c r="B246" s="34">
        <v>902</v>
      </c>
      <c r="C246" s="72" t="s">
        <v>420</v>
      </c>
      <c r="D246" s="72" t="s">
        <v>422</v>
      </c>
      <c r="E246" s="30" t="s">
        <v>111</v>
      </c>
      <c r="F246" s="30"/>
      <c r="G246" s="130">
        <f>G248+G247</f>
        <v>0</v>
      </c>
      <c r="H246" s="57" t="s">
        <v>108</v>
      </c>
      <c r="I246" s="34">
        <v>902</v>
      </c>
      <c r="J246" s="72" t="s">
        <v>420</v>
      </c>
      <c r="K246" s="72" t="s">
        <v>422</v>
      </c>
      <c r="L246" s="30" t="s">
        <v>111</v>
      </c>
      <c r="M246" s="30"/>
      <c r="N246" s="130">
        <f>N248+N247</f>
        <v>0</v>
      </c>
      <c r="O246" s="130">
        <f>O248+O247</f>
        <v>0</v>
      </c>
    </row>
    <row r="247" spans="1:15" ht="36.6" thickBot="1">
      <c r="A247" s="27" t="s">
        <v>439</v>
      </c>
      <c r="B247" s="34">
        <v>902</v>
      </c>
      <c r="C247" s="72" t="s">
        <v>420</v>
      </c>
      <c r="D247" s="72" t="s">
        <v>422</v>
      </c>
      <c r="E247" s="30" t="s">
        <v>111</v>
      </c>
      <c r="F247" s="30" t="s">
        <v>341</v>
      </c>
      <c r="G247" s="130"/>
      <c r="H247" s="27" t="s">
        <v>439</v>
      </c>
      <c r="I247" s="34">
        <v>902</v>
      </c>
      <c r="J247" s="72" t="s">
        <v>420</v>
      </c>
      <c r="K247" s="72" t="s">
        <v>422</v>
      </c>
      <c r="L247" s="30" t="s">
        <v>111</v>
      </c>
      <c r="M247" s="30" t="s">
        <v>341</v>
      </c>
      <c r="N247" s="130"/>
      <c r="O247" s="130"/>
    </row>
    <row r="248" spans="1:15" ht="15" thickBot="1">
      <c r="A248" s="27" t="s">
        <v>436</v>
      </c>
      <c r="B248" s="33">
        <v>902</v>
      </c>
      <c r="C248" s="30" t="s">
        <v>420</v>
      </c>
      <c r="D248" s="30" t="s">
        <v>422</v>
      </c>
      <c r="E248" s="30" t="s">
        <v>111</v>
      </c>
      <c r="F248" s="30" t="s">
        <v>450</v>
      </c>
      <c r="G248" s="130"/>
      <c r="H248" s="27" t="s">
        <v>436</v>
      </c>
      <c r="I248" s="33">
        <v>902</v>
      </c>
      <c r="J248" s="30" t="s">
        <v>420</v>
      </c>
      <c r="K248" s="30" t="s">
        <v>422</v>
      </c>
      <c r="L248" s="30" t="s">
        <v>111</v>
      </c>
      <c r="M248" s="30" t="s">
        <v>450</v>
      </c>
      <c r="N248" s="130"/>
      <c r="O248" s="130"/>
    </row>
    <row r="249" spans="1:15" ht="40.200000000000003" thickBot="1">
      <c r="A249" s="54" t="s">
        <v>985</v>
      </c>
      <c r="B249" s="34">
        <v>902</v>
      </c>
      <c r="C249" s="72" t="s">
        <v>420</v>
      </c>
      <c r="D249" s="72" t="s">
        <v>422</v>
      </c>
      <c r="E249" s="30" t="s">
        <v>733</v>
      </c>
      <c r="F249" s="29"/>
      <c r="G249" s="130">
        <f>G250</f>
        <v>0</v>
      </c>
      <c r="H249" s="54" t="s">
        <v>985</v>
      </c>
      <c r="I249" s="34">
        <v>902</v>
      </c>
      <c r="J249" s="72" t="s">
        <v>420</v>
      </c>
      <c r="K249" s="72" t="s">
        <v>422</v>
      </c>
      <c r="L249" s="30" t="s">
        <v>733</v>
      </c>
      <c r="M249" s="29"/>
      <c r="N249" s="130">
        <f>N250</f>
        <v>0</v>
      </c>
      <c r="O249" s="130">
        <f>O250</f>
        <v>0</v>
      </c>
    </row>
    <row r="250" spans="1:15" ht="15" thickBot="1">
      <c r="A250" s="27" t="s">
        <v>436</v>
      </c>
      <c r="B250" s="33">
        <v>902</v>
      </c>
      <c r="C250" s="30" t="s">
        <v>420</v>
      </c>
      <c r="D250" s="30" t="s">
        <v>422</v>
      </c>
      <c r="E250" s="30" t="s">
        <v>733</v>
      </c>
      <c r="F250" s="30" t="s">
        <v>450</v>
      </c>
      <c r="G250" s="130"/>
      <c r="H250" s="27" t="s">
        <v>436</v>
      </c>
      <c r="I250" s="33">
        <v>902</v>
      </c>
      <c r="J250" s="30" t="s">
        <v>420</v>
      </c>
      <c r="K250" s="30" t="s">
        <v>422</v>
      </c>
      <c r="L250" s="30" t="s">
        <v>733</v>
      </c>
      <c r="M250" s="30" t="s">
        <v>450</v>
      </c>
      <c r="N250" s="130"/>
      <c r="O250" s="130"/>
    </row>
    <row r="251" spans="1:15" ht="27" thickBot="1">
      <c r="A251" s="54" t="s">
        <v>2</v>
      </c>
      <c r="B251" s="34">
        <v>902</v>
      </c>
      <c r="C251" s="72" t="s">
        <v>420</v>
      </c>
      <c r="D251" s="72" t="s">
        <v>422</v>
      </c>
      <c r="E251" s="30" t="s">
        <v>112</v>
      </c>
      <c r="F251" s="29"/>
      <c r="G251" s="130">
        <f>G252</f>
        <v>0</v>
      </c>
      <c r="H251" s="54" t="s">
        <v>2</v>
      </c>
      <c r="I251" s="34">
        <v>902</v>
      </c>
      <c r="J251" s="72" t="s">
        <v>420</v>
      </c>
      <c r="K251" s="72" t="s">
        <v>422</v>
      </c>
      <c r="L251" s="30" t="s">
        <v>112</v>
      </c>
      <c r="M251" s="29"/>
      <c r="N251" s="130">
        <f>N252</f>
        <v>0</v>
      </c>
      <c r="O251" s="130">
        <f>O252</f>
        <v>0</v>
      </c>
    </row>
    <row r="252" spans="1:15" ht="15" thickBot="1">
      <c r="A252" s="27" t="s">
        <v>436</v>
      </c>
      <c r="B252" s="33">
        <v>902</v>
      </c>
      <c r="C252" s="30" t="s">
        <v>420</v>
      </c>
      <c r="D252" s="30" t="s">
        <v>422</v>
      </c>
      <c r="E252" s="30" t="s">
        <v>112</v>
      </c>
      <c r="F252" s="30" t="s">
        <v>450</v>
      </c>
      <c r="G252" s="130"/>
      <c r="H252" s="27" t="s">
        <v>436</v>
      </c>
      <c r="I252" s="33">
        <v>902</v>
      </c>
      <c r="J252" s="30" t="s">
        <v>420</v>
      </c>
      <c r="K252" s="30" t="s">
        <v>422</v>
      </c>
      <c r="L252" s="30" t="s">
        <v>112</v>
      </c>
      <c r="M252" s="30" t="s">
        <v>450</v>
      </c>
      <c r="N252" s="130"/>
      <c r="O252" s="130"/>
    </row>
    <row r="253" spans="1:15" ht="66.599999999999994" thickBot="1">
      <c r="A253" s="243" t="s">
        <v>3</v>
      </c>
      <c r="B253" s="34">
        <v>902</v>
      </c>
      <c r="C253" s="72" t="s">
        <v>420</v>
      </c>
      <c r="D253" s="72" t="s">
        <v>422</v>
      </c>
      <c r="E253" s="46" t="s">
        <v>699</v>
      </c>
      <c r="F253" s="30"/>
      <c r="G253" s="130">
        <f>G254</f>
        <v>0</v>
      </c>
      <c r="H253" s="251" t="s">
        <v>3</v>
      </c>
      <c r="I253" s="34">
        <v>902</v>
      </c>
      <c r="J253" s="72" t="s">
        <v>420</v>
      </c>
      <c r="K253" s="72" t="s">
        <v>422</v>
      </c>
      <c r="L253" s="46" t="s">
        <v>699</v>
      </c>
      <c r="M253" s="30"/>
      <c r="N253" s="130">
        <f>N254</f>
        <v>0</v>
      </c>
      <c r="O253" s="130">
        <f>O254</f>
        <v>0</v>
      </c>
    </row>
    <row r="254" spans="1:15" ht="15" thickBot="1">
      <c r="A254" s="27" t="s">
        <v>436</v>
      </c>
      <c r="B254" s="33">
        <v>902</v>
      </c>
      <c r="C254" s="30" t="s">
        <v>420</v>
      </c>
      <c r="D254" s="30" t="s">
        <v>422</v>
      </c>
      <c r="E254" s="46" t="s">
        <v>699</v>
      </c>
      <c r="F254" s="30" t="s">
        <v>450</v>
      </c>
      <c r="G254" s="130"/>
      <c r="H254" s="27" t="s">
        <v>436</v>
      </c>
      <c r="I254" s="33">
        <v>902</v>
      </c>
      <c r="J254" s="30" t="s">
        <v>420</v>
      </c>
      <c r="K254" s="30" t="s">
        <v>422</v>
      </c>
      <c r="L254" s="46" t="s">
        <v>699</v>
      </c>
      <c r="M254" s="30" t="s">
        <v>450</v>
      </c>
      <c r="N254" s="130"/>
      <c r="O254" s="130"/>
    </row>
    <row r="255" spans="1:15" ht="79.8" thickBot="1">
      <c r="A255" s="167" t="s">
        <v>166</v>
      </c>
      <c r="B255" s="34">
        <v>902</v>
      </c>
      <c r="C255" s="72" t="s">
        <v>420</v>
      </c>
      <c r="D255" s="72" t="s">
        <v>422</v>
      </c>
      <c r="E255" s="46" t="s">
        <v>699</v>
      </c>
      <c r="F255" s="30"/>
      <c r="G255" s="130">
        <f>G256</f>
        <v>0</v>
      </c>
      <c r="H255" s="251" t="s">
        <v>166</v>
      </c>
      <c r="I255" s="34">
        <v>902</v>
      </c>
      <c r="J255" s="72" t="s">
        <v>420</v>
      </c>
      <c r="K255" s="72" t="s">
        <v>422</v>
      </c>
      <c r="L255" s="46" t="s">
        <v>699</v>
      </c>
      <c r="M255" s="30"/>
      <c r="N255" s="130">
        <f>N256</f>
        <v>0</v>
      </c>
      <c r="O255" s="130">
        <f>O256</f>
        <v>0</v>
      </c>
    </row>
    <row r="256" spans="1:15" ht="15" thickBot="1">
      <c r="A256" s="27" t="s">
        <v>436</v>
      </c>
      <c r="B256" s="33">
        <v>902</v>
      </c>
      <c r="C256" s="30" t="s">
        <v>420</v>
      </c>
      <c r="D256" s="30" t="s">
        <v>422</v>
      </c>
      <c r="E256" s="46" t="s">
        <v>699</v>
      </c>
      <c r="F256" s="30" t="s">
        <v>450</v>
      </c>
      <c r="G256" s="130"/>
      <c r="H256" s="27" t="s">
        <v>436</v>
      </c>
      <c r="I256" s="33">
        <v>902</v>
      </c>
      <c r="J256" s="30" t="s">
        <v>420</v>
      </c>
      <c r="K256" s="30" t="s">
        <v>422</v>
      </c>
      <c r="L256" s="46" t="s">
        <v>699</v>
      </c>
      <c r="M256" s="30" t="s">
        <v>450</v>
      </c>
      <c r="N256" s="130"/>
      <c r="O256" s="130"/>
    </row>
    <row r="257" spans="1:15" ht="76.2" customHeight="1" thickBot="1">
      <c r="A257" s="27" t="s">
        <v>654</v>
      </c>
      <c r="B257" s="33">
        <v>902</v>
      </c>
      <c r="C257" s="30" t="s">
        <v>420</v>
      </c>
      <c r="D257" s="30" t="s">
        <v>422</v>
      </c>
      <c r="E257" s="46" t="s">
        <v>652</v>
      </c>
      <c r="F257" s="30"/>
      <c r="G257" s="130">
        <f>G258</f>
        <v>9000</v>
      </c>
      <c r="H257" s="27" t="s">
        <v>654</v>
      </c>
      <c r="I257" s="33">
        <v>902</v>
      </c>
      <c r="J257" s="30" t="s">
        <v>420</v>
      </c>
      <c r="K257" s="30" t="s">
        <v>422</v>
      </c>
      <c r="L257" s="46" t="s">
        <v>652</v>
      </c>
      <c r="M257" s="30"/>
      <c r="N257" s="130">
        <f>N258</f>
        <v>9000</v>
      </c>
      <c r="O257" s="130">
        <f>O258</f>
        <v>9000</v>
      </c>
    </row>
    <row r="258" spans="1:15" ht="40.950000000000003" customHeight="1" thickBot="1">
      <c r="A258" s="27" t="s">
        <v>439</v>
      </c>
      <c r="B258" s="33">
        <v>902</v>
      </c>
      <c r="C258" s="30" t="s">
        <v>420</v>
      </c>
      <c r="D258" s="30" t="s">
        <v>422</v>
      </c>
      <c r="E258" s="46" t="s">
        <v>652</v>
      </c>
      <c r="F258" s="30" t="s">
        <v>341</v>
      </c>
      <c r="G258" s="130">
        <v>9000</v>
      </c>
      <c r="H258" s="27" t="s">
        <v>439</v>
      </c>
      <c r="I258" s="33">
        <v>902</v>
      </c>
      <c r="J258" s="30" t="s">
        <v>420</v>
      </c>
      <c r="K258" s="30" t="s">
        <v>422</v>
      </c>
      <c r="L258" s="46" t="s">
        <v>652</v>
      </c>
      <c r="M258" s="30" t="s">
        <v>341</v>
      </c>
      <c r="N258" s="130">
        <v>9000</v>
      </c>
      <c r="O258" s="130">
        <v>9000</v>
      </c>
    </row>
    <row r="259" spans="1:15" ht="40.200000000000003" thickBot="1">
      <c r="A259" s="219" t="s">
        <v>986</v>
      </c>
      <c r="B259" s="216">
        <v>902</v>
      </c>
      <c r="C259" s="217" t="s">
        <v>420</v>
      </c>
      <c r="D259" s="217" t="s">
        <v>422</v>
      </c>
      <c r="E259" s="212" t="s">
        <v>125</v>
      </c>
      <c r="F259" s="220"/>
      <c r="G259" s="218">
        <f>G260</f>
        <v>0</v>
      </c>
      <c r="H259" s="219" t="s">
        <v>986</v>
      </c>
      <c r="I259" s="216">
        <v>902</v>
      </c>
      <c r="J259" s="217" t="s">
        <v>420</v>
      </c>
      <c r="K259" s="217" t="s">
        <v>422</v>
      </c>
      <c r="L259" s="212" t="s">
        <v>125</v>
      </c>
      <c r="M259" s="220"/>
      <c r="N259" s="218">
        <f t="shared" ref="N259:O261" si="9">N260</f>
        <v>0</v>
      </c>
      <c r="O259" s="218">
        <f t="shared" si="9"/>
        <v>0</v>
      </c>
    </row>
    <row r="260" spans="1:15" ht="27" thickBot="1">
      <c r="A260" s="60" t="s">
        <v>987</v>
      </c>
      <c r="B260" s="37">
        <v>902</v>
      </c>
      <c r="C260" s="38" t="s">
        <v>420</v>
      </c>
      <c r="D260" s="38" t="s">
        <v>422</v>
      </c>
      <c r="E260" s="29" t="s">
        <v>126</v>
      </c>
      <c r="F260" s="30"/>
      <c r="G260" s="129">
        <f>G261</f>
        <v>0</v>
      </c>
      <c r="H260" s="60" t="s">
        <v>987</v>
      </c>
      <c r="I260" s="37">
        <v>902</v>
      </c>
      <c r="J260" s="38" t="s">
        <v>420</v>
      </c>
      <c r="K260" s="38" t="s">
        <v>422</v>
      </c>
      <c r="L260" s="29" t="s">
        <v>126</v>
      </c>
      <c r="M260" s="30"/>
      <c r="N260" s="129">
        <f t="shared" si="9"/>
        <v>0</v>
      </c>
      <c r="O260" s="129">
        <f t="shared" si="9"/>
        <v>0</v>
      </c>
    </row>
    <row r="261" spans="1:15" ht="40.200000000000003" thickBot="1">
      <c r="A261" s="167" t="s">
        <v>55</v>
      </c>
      <c r="B261" s="34">
        <v>902</v>
      </c>
      <c r="C261" s="72" t="s">
        <v>420</v>
      </c>
      <c r="D261" s="72" t="s">
        <v>422</v>
      </c>
      <c r="E261" s="30" t="s">
        <v>127</v>
      </c>
      <c r="F261" s="30"/>
      <c r="G261" s="130">
        <f>G262</f>
        <v>0</v>
      </c>
      <c r="H261" s="251" t="s">
        <v>55</v>
      </c>
      <c r="I261" s="34">
        <v>902</v>
      </c>
      <c r="J261" s="72" t="s">
        <v>420</v>
      </c>
      <c r="K261" s="72" t="s">
        <v>422</v>
      </c>
      <c r="L261" s="30" t="s">
        <v>127</v>
      </c>
      <c r="M261" s="30"/>
      <c r="N261" s="130">
        <f t="shared" si="9"/>
        <v>0</v>
      </c>
      <c r="O261" s="130">
        <f t="shared" si="9"/>
        <v>0</v>
      </c>
    </row>
    <row r="262" spans="1:15" ht="15" thickBot="1">
      <c r="A262" s="27" t="s">
        <v>436</v>
      </c>
      <c r="B262" s="33">
        <v>902</v>
      </c>
      <c r="C262" s="30" t="s">
        <v>420</v>
      </c>
      <c r="D262" s="30" t="s">
        <v>422</v>
      </c>
      <c r="E262" s="30" t="s">
        <v>127</v>
      </c>
      <c r="F262" s="30" t="s">
        <v>450</v>
      </c>
      <c r="G262" s="130"/>
      <c r="H262" s="27" t="s">
        <v>436</v>
      </c>
      <c r="I262" s="33">
        <v>902</v>
      </c>
      <c r="J262" s="30" t="s">
        <v>420</v>
      </c>
      <c r="K262" s="30" t="s">
        <v>422</v>
      </c>
      <c r="L262" s="30" t="s">
        <v>127</v>
      </c>
      <c r="M262" s="30" t="s">
        <v>450</v>
      </c>
      <c r="N262" s="130"/>
      <c r="O262" s="130"/>
    </row>
    <row r="263" spans="1:15" ht="27" thickBot="1">
      <c r="A263" s="215" t="s">
        <v>988</v>
      </c>
      <c r="B263" s="216">
        <v>902</v>
      </c>
      <c r="C263" s="217" t="s">
        <v>420</v>
      </c>
      <c r="D263" s="217" t="s">
        <v>422</v>
      </c>
      <c r="E263" s="212" t="s">
        <v>128</v>
      </c>
      <c r="F263" s="220"/>
      <c r="G263" s="218">
        <f>G264</f>
        <v>0</v>
      </c>
      <c r="H263" s="215" t="s">
        <v>988</v>
      </c>
      <c r="I263" s="216">
        <v>902</v>
      </c>
      <c r="J263" s="217" t="s">
        <v>420</v>
      </c>
      <c r="K263" s="217" t="s">
        <v>422</v>
      </c>
      <c r="L263" s="212" t="s">
        <v>128</v>
      </c>
      <c r="M263" s="220"/>
      <c r="N263" s="218">
        <f>N264</f>
        <v>0</v>
      </c>
      <c r="O263" s="218">
        <f>O264</f>
        <v>0</v>
      </c>
    </row>
    <row r="264" spans="1:15" ht="27" thickBot="1">
      <c r="A264" s="56" t="s">
        <v>989</v>
      </c>
      <c r="B264" s="37">
        <v>902</v>
      </c>
      <c r="C264" s="38" t="s">
        <v>420</v>
      </c>
      <c r="D264" s="38" t="s">
        <v>422</v>
      </c>
      <c r="E264" s="29" t="s">
        <v>129</v>
      </c>
      <c r="F264" s="30"/>
      <c r="G264" s="129">
        <f>G265+G270+G268</f>
        <v>0</v>
      </c>
      <c r="H264" s="56" t="s">
        <v>511</v>
      </c>
      <c r="I264" s="37">
        <v>902</v>
      </c>
      <c r="J264" s="38" t="s">
        <v>420</v>
      </c>
      <c r="K264" s="38" t="s">
        <v>422</v>
      </c>
      <c r="L264" s="29" t="s">
        <v>129</v>
      </c>
      <c r="M264" s="30"/>
      <c r="N264" s="129">
        <f>N265+N270+N268</f>
        <v>0</v>
      </c>
      <c r="O264" s="129">
        <f>O265+O270+O268</f>
        <v>0</v>
      </c>
    </row>
    <row r="265" spans="1:15" ht="27" thickBot="1">
      <c r="A265" s="167" t="s">
        <v>107</v>
      </c>
      <c r="B265" s="34">
        <v>902</v>
      </c>
      <c r="C265" s="72" t="s">
        <v>420</v>
      </c>
      <c r="D265" s="72" t="s">
        <v>422</v>
      </c>
      <c r="E265" s="30" t="s">
        <v>130</v>
      </c>
      <c r="F265" s="29"/>
      <c r="G265" s="130">
        <f>G266+G267</f>
        <v>0</v>
      </c>
      <c r="H265" s="251" t="s">
        <v>107</v>
      </c>
      <c r="I265" s="34">
        <v>902</v>
      </c>
      <c r="J265" s="72" t="s">
        <v>420</v>
      </c>
      <c r="K265" s="72" t="s">
        <v>422</v>
      </c>
      <c r="L265" s="30" t="s">
        <v>130</v>
      </c>
      <c r="M265" s="29"/>
      <c r="N265" s="130">
        <f>N266+N267</f>
        <v>0</v>
      </c>
      <c r="O265" s="130">
        <f>O266+O267</f>
        <v>0</v>
      </c>
    </row>
    <row r="266" spans="1:15" ht="15" thickBot="1">
      <c r="A266" s="27" t="s">
        <v>436</v>
      </c>
      <c r="B266" s="33">
        <v>902</v>
      </c>
      <c r="C266" s="30" t="s">
        <v>420</v>
      </c>
      <c r="D266" s="30" t="s">
        <v>422</v>
      </c>
      <c r="E266" s="30" t="s">
        <v>130</v>
      </c>
      <c r="F266" s="30" t="s">
        <v>450</v>
      </c>
      <c r="G266" s="130"/>
      <c r="H266" s="27" t="s">
        <v>436</v>
      </c>
      <c r="I266" s="33">
        <v>902</v>
      </c>
      <c r="J266" s="30" t="s">
        <v>420</v>
      </c>
      <c r="K266" s="30" t="s">
        <v>422</v>
      </c>
      <c r="L266" s="30" t="s">
        <v>130</v>
      </c>
      <c r="M266" s="30" t="s">
        <v>450</v>
      </c>
      <c r="N266" s="130"/>
      <c r="O266" s="130"/>
    </row>
    <row r="267" spans="1:15" ht="15" thickBot="1">
      <c r="A267" s="43" t="s">
        <v>437</v>
      </c>
      <c r="B267" s="33">
        <v>902</v>
      </c>
      <c r="C267" s="30" t="s">
        <v>420</v>
      </c>
      <c r="D267" s="30" t="s">
        <v>422</v>
      </c>
      <c r="E267" s="30" t="s">
        <v>130</v>
      </c>
      <c r="F267" s="30" t="s">
        <v>340</v>
      </c>
      <c r="G267" s="130"/>
      <c r="H267" s="43" t="s">
        <v>437</v>
      </c>
      <c r="I267" s="33">
        <v>902</v>
      </c>
      <c r="J267" s="30" t="s">
        <v>420</v>
      </c>
      <c r="K267" s="30" t="s">
        <v>422</v>
      </c>
      <c r="L267" s="30" t="s">
        <v>130</v>
      </c>
      <c r="M267" s="30" t="s">
        <v>340</v>
      </c>
      <c r="N267" s="130"/>
      <c r="O267" s="130"/>
    </row>
    <row r="268" spans="1:15" ht="27.6" thickBot="1">
      <c r="A268" s="57" t="s">
        <v>108</v>
      </c>
      <c r="B268" s="34">
        <v>902</v>
      </c>
      <c r="C268" s="72" t="s">
        <v>420</v>
      </c>
      <c r="D268" s="72" t="s">
        <v>422</v>
      </c>
      <c r="E268" s="30" t="s">
        <v>741</v>
      </c>
      <c r="F268" s="30"/>
      <c r="G268" s="130">
        <f>G269</f>
        <v>0</v>
      </c>
      <c r="H268" s="57" t="s">
        <v>108</v>
      </c>
      <c r="I268" s="34">
        <v>902</v>
      </c>
      <c r="J268" s="72" t="s">
        <v>420</v>
      </c>
      <c r="K268" s="72" t="s">
        <v>422</v>
      </c>
      <c r="L268" s="30" t="s">
        <v>741</v>
      </c>
      <c r="M268" s="30"/>
      <c r="N268" s="130">
        <f>N269</f>
        <v>0</v>
      </c>
      <c r="O268" s="130">
        <f>O269</f>
        <v>0</v>
      </c>
    </row>
    <row r="269" spans="1:15" ht="15" thickBot="1">
      <c r="A269" s="27" t="s">
        <v>436</v>
      </c>
      <c r="B269" s="33">
        <v>902</v>
      </c>
      <c r="C269" s="30" t="s">
        <v>420</v>
      </c>
      <c r="D269" s="30" t="s">
        <v>422</v>
      </c>
      <c r="E269" s="30" t="s">
        <v>741</v>
      </c>
      <c r="F269" s="30" t="s">
        <v>450</v>
      </c>
      <c r="G269" s="130"/>
      <c r="H269" s="27" t="s">
        <v>436</v>
      </c>
      <c r="I269" s="33">
        <v>902</v>
      </c>
      <c r="J269" s="30" t="s">
        <v>420</v>
      </c>
      <c r="K269" s="30" t="s">
        <v>422</v>
      </c>
      <c r="L269" s="30" t="s">
        <v>741</v>
      </c>
      <c r="M269" s="30" t="s">
        <v>450</v>
      </c>
      <c r="N269" s="130"/>
      <c r="O269" s="130"/>
    </row>
    <row r="270" spans="1:15" ht="27" thickBot="1">
      <c r="A270" s="167" t="s">
        <v>2</v>
      </c>
      <c r="B270" s="34">
        <v>902</v>
      </c>
      <c r="C270" s="72" t="s">
        <v>420</v>
      </c>
      <c r="D270" s="72" t="s">
        <v>422</v>
      </c>
      <c r="E270" s="30" t="s">
        <v>131</v>
      </c>
      <c r="F270" s="30"/>
      <c r="G270" s="130">
        <f>G271</f>
        <v>0</v>
      </c>
      <c r="H270" s="251" t="s">
        <v>2</v>
      </c>
      <c r="I270" s="34">
        <v>902</v>
      </c>
      <c r="J270" s="72" t="s">
        <v>420</v>
      </c>
      <c r="K270" s="72" t="s">
        <v>422</v>
      </c>
      <c r="L270" s="30" t="s">
        <v>131</v>
      </c>
      <c r="M270" s="30"/>
      <c r="N270" s="130">
        <f>N271</f>
        <v>0</v>
      </c>
      <c r="O270" s="130">
        <f>O271</f>
        <v>0</v>
      </c>
    </row>
    <row r="271" spans="1:15" ht="15" thickBot="1">
      <c r="A271" s="27" t="s">
        <v>436</v>
      </c>
      <c r="B271" s="33">
        <v>902</v>
      </c>
      <c r="C271" s="30" t="s">
        <v>420</v>
      </c>
      <c r="D271" s="30" t="s">
        <v>422</v>
      </c>
      <c r="E271" s="30" t="s">
        <v>131</v>
      </c>
      <c r="F271" s="30" t="s">
        <v>450</v>
      </c>
      <c r="G271" s="130"/>
      <c r="H271" s="27" t="s">
        <v>436</v>
      </c>
      <c r="I271" s="33">
        <v>902</v>
      </c>
      <c r="J271" s="30" t="s">
        <v>420</v>
      </c>
      <c r="K271" s="30" t="s">
        <v>422</v>
      </c>
      <c r="L271" s="30" t="s">
        <v>131</v>
      </c>
      <c r="M271" s="30" t="s">
        <v>450</v>
      </c>
      <c r="N271" s="130"/>
      <c r="O271" s="130"/>
    </row>
    <row r="272" spans="1:15" ht="15" thickBot="1">
      <c r="A272" s="73" t="s">
        <v>282</v>
      </c>
      <c r="B272" s="69">
        <v>902</v>
      </c>
      <c r="C272" s="59" t="s">
        <v>420</v>
      </c>
      <c r="D272" s="59" t="s">
        <v>423</v>
      </c>
      <c r="E272" s="59"/>
      <c r="F272" s="59"/>
      <c r="G272" s="135">
        <f>G273</f>
        <v>7.3</v>
      </c>
      <c r="H272" s="73" t="s">
        <v>282</v>
      </c>
      <c r="I272" s="69">
        <v>902</v>
      </c>
      <c r="J272" s="59" t="s">
        <v>420</v>
      </c>
      <c r="K272" s="59" t="s">
        <v>423</v>
      </c>
      <c r="L272" s="59"/>
      <c r="M272" s="59"/>
      <c r="N272" s="135">
        <f>N273</f>
        <v>42.7</v>
      </c>
      <c r="O272" s="135">
        <f>O273</f>
        <v>1.2</v>
      </c>
    </row>
    <row r="273" spans="1:17" ht="27.6" thickBot="1">
      <c r="A273" s="58" t="s">
        <v>247</v>
      </c>
      <c r="B273" s="29" t="s">
        <v>278</v>
      </c>
      <c r="C273" s="29" t="s">
        <v>420</v>
      </c>
      <c r="D273" s="29" t="s">
        <v>423</v>
      </c>
      <c r="E273" s="29" t="s">
        <v>261</v>
      </c>
      <c r="F273" s="29"/>
      <c r="G273" s="129">
        <f>G274</f>
        <v>7.3</v>
      </c>
      <c r="H273" s="58" t="s">
        <v>247</v>
      </c>
      <c r="I273" s="29" t="s">
        <v>278</v>
      </c>
      <c r="J273" s="29" t="s">
        <v>420</v>
      </c>
      <c r="K273" s="29" t="s">
        <v>423</v>
      </c>
      <c r="L273" s="29" t="s">
        <v>261</v>
      </c>
      <c r="M273" s="29"/>
      <c r="N273" s="129">
        <f>N274</f>
        <v>42.7</v>
      </c>
      <c r="O273" s="129">
        <f>O274</f>
        <v>1.2</v>
      </c>
    </row>
    <row r="274" spans="1:17" ht="54" thickBot="1">
      <c r="A274" s="57" t="s">
        <v>681</v>
      </c>
      <c r="B274" s="30" t="s">
        <v>278</v>
      </c>
      <c r="C274" s="30" t="s">
        <v>420</v>
      </c>
      <c r="D274" s="30" t="s">
        <v>423</v>
      </c>
      <c r="E274" s="30" t="s">
        <v>269</v>
      </c>
      <c r="F274" s="29"/>
      <c r="G274" s="129">
        <f>G275+G276</f>
        <v>7.3</v>
      </c>
      <c r="H274" s="57" t="s">
        <v>681</v>
      </c>
      <c r="I274" s="30" t="s">
        <v>278</v>
      </c>
      <c r="J274" s="30" t="s">
        <v>420</v>
      </c>
      <c r="K274" s="30" t="s">
        <v>423</v>
      </c>
      <c r="L274" s="30" t="s">
        <v>269</v>
      </c>
      <c r="M274" s="29"/>
      <c r="N274" s="129">
        <f>N275+N276</f>
        <v>42.7</v>
      </c>
      <c r="O274" s="129">
        <f>O275+O276</f>
        <v>1.2</v>
      </c>
    </row>
    <row r="275" spans="1:17" ht="40.200000000000003" thickBot="1">
      <c r="A275" s="31" t="s">
        <v>439</v>
      </c>
      <c r="B275" s="30" t="s">
        <v>278</v>
      </c>
      <c r="C275" s="30" t="s">
        <v>420</v>
      </c>
      <c r="D275" s="30" t="s">
        <v>423</v>
      </c>
      <c r="E275" s="30" t="s">
        <v>269</v>
      </c>
      <c r="F275" s="30" t="s">
        <v>341</v>
      </c>
      <c r="G275" s="130"/>
      <c r="H275" s="31" t="s">
        <v>439</v>
      </c>
      <c r="I275" s="30" t="s">
        <v>278</v>
      </c>
      <c r="J275" s="30" t="s">
        <v>420</v>
      </c>
      <c r="K275" s="30" t="s">
        <v>423</v>
      </c>
      <c r="L275" s="30" t="s">
        <v>269</v>
      </c>
      <c r="M275" s="30" t="s">
        <v>341</v>
      </c>
      <c r="N275" s="130"/>
      <c r="O275" s="130"/>
    </row>
    <row r="276" spans="1:17" ht="15" thickBot="1">
      <c r="A276" s="28" t="s">
        <v>436</v>
      </c>
      <c r="B276" s="30" t="s">
        <v>278</v>
      </c>
      <c r="C276" s="30" t="s">
        <v>420</v>
      </c>
      <c r="D276" s="30" t="s">
        <v>423</v>
      </c>
      <c r="E276" s="46" t="s">
        <v>269</v>
      </c>
      <c r="F276" s="30" t="s">
        <v>450</v>
      </c>
      <c r="G276" s="130">
        <v>7.3</v>
      </c>
      <c r="H276" s="28" t="s">
        <v>436</v>
      </c>
      <c r="I276" s="30" t="s">
        <v>278</v>
      </c>
      <c r="J276" s="30" t="s">
        <v>420</v>
      </c>
      <c r="K276" s="30" t="s">
        <v>423</v>
      </c>
      <c r="L276" s="46" t="s">
        <v>269</v>
      </c>
      <c r="M276" s="30" t="s">
        <v>450</v>
      </c>
      <c r="N276" s="130">
        <v>42.7</v>
      </c>
      <c r="O276" s="130">
        <v>1.2</v>
      </c>
    </row>
    <row r="277" spans="1:17" ht="15" thickBot="1">
      <c r="A277" s="62" t="s">
        <v>192</v>
      </c>
      <c r="B277" s="69">
        <v>902</v>
      </c>
      <c r="C277" s="70" t="s">
        <v>420</v>
      </c>
      <c r="D277" s="75" t="s">
        <v>424</v>
      </c>
      <c r="E277" s="59" t="s">
        <v>240</v>
      </c>
      <c r="F277" s="74"/>
      <c r="G277" s="135">
        <f>G278</f>
        <v>0</v>
      </c>
      <c r="H277" s="62" t="s">
        <v>192</v>
      </c>
      <c r="I277" s="69">
        <v>902</v>
      </c>
      <c r="J277" s="70" t="s">
        <v>420</v>
      </c>
      <c r="K277" s="75" t="s">
        <v>424</v>
      </c>
      <c r="L277" s="59" t="s">
        <v>240</v>
      </c>
      <c r="M277" s="74"/>
      <c r="N277" s="135">
        <f t="shared" ref="N277:O279" si="10">N278</f>
        <v>0</v>
      </c>
      <c r="O277" s="135">
        <f t="shared" si="10"/>
        <v>0</v>
      </c>
    </row>
    <row r="278" spans="1:17" ht="27" thickBot="1">
      <c r="A278" s="214" t="s">
        <v>301</v>
      </c>
      <c r="B278" s="216">
        <v>902</v>
      </c>
      <c r="C278" s="217" t="s">
        <v>420</v>
      </c>
      <c r="D278" s="217" t="s">
        <v>424</v>
      </c>
      <c r="E278" s="212" t="s">
        <v>302</v>
      </c>
      <c r="F278" s="220"/>
      <c r="G278" s="218">
        <f>G279</f>
        <v>0</v>
      </c>
      <c r="H278" s="214" t="s">
        <v>301</v>
      </c>
      <c r="I278" s="216">
        <v>902</v>
      </c>
      <c r="J278" s="217" t="s">
        <v>420</v>
      </c>
      <c r="K278" s="217" t="s">
        <v>424</v>
      </c>
      <c r="L278" s="212" t="s">
        <v>302</v>
      </c>
      <c r="M278" s="220"/>
      <c r="N278" s="218">
        <f t="shared" si="10"/>
        <v>0</v>
      </c>
      <c r="O278" s="218">
        <f t="shared" si="10"/>
        <v>0</v>
      </c>
    </row>
    <row r="279" spans="1:17" ht="15" thickBot="1">
      <c r="A279" s="243" t="s">
        <v>303</v>
      </c>
      <c r="B279" s="34">
        <v>902</v>
      </c>
      <c r="C279" s="72" t="s">
        <v>420</v>
      </c>
      <c r="D279" s="72" t="s">
        <v>424</v>
      </c>
      <c r="E279" s="30" t="s">
        <v>304</v>
      </c>
      <c r="F279" s="29"/>
      <c r="G279" s="130">
        <f>G280</f>
        <v>0</v>
      </c>
      <c r="H279" s="251" t="s">
        <v>303</v>
      </c>
      <c r="I279" s="34">
        <v>902</v>
      </c>
      <c r="J279" s="72" t="s">
        <v>420</v>
      </c>
      <c r="K279" s="72" t="s">
        <v>424</v>
      </c>
      <c r="L279" s="30" t="s">
        <v>304</v>
      </c>
      <c r="M279" s="29"/>
      <c r="N279" s="130">
        <f t="shared" si="10"/>
        <v>0</v>
      </c>
      <c r="O279" s="130">
        <f t="shared" si="10"/>
        <v>0</v>
      </c>
    </row>
    <row r="280" spans="1:17" ht="15" thickBot="1">
      <c r="A280" s="28" t="s">
        <v>437</v>
      </c>
      <c r="B280" s="33">
        <v>902</v>
      </c>
      <c r="C280" s="30" t="s">
        <v>420</v>
      </c>
      <c r="D280" s="30" t="s">
        <v>424</v>
      </c>
      <c r="E280" s="30" t="s">
        <v>304</v>
      </c>
      <c r="F280" s="30" t="s">
        <v>340</v>
      </c>
      <c r="G280" s="130"/>
      <c r="H280" s="28" t="s">
        <v>437</v>
      </c>
      <c r="I280" s="33">
        <v>902</v>
      </c>
      <c r="J280" s="30" t="s">
        <v>420</v>
      </c>
      <c r="K280" s="30" t="s">
        <v>424</v>
      </c>
      <c r="L280" s="30" t="s">
        <v>304</v>
      </c>
      <c r="M280" s="30" t="s">
        <v>340</v>
      </c>
      <c r="N280" s="130"/>
      <c r="O280" s="130"/>
    </row>
    <row r="281" spans="1:17" ht="15" thickBot="1">
      <c r="A281" s="73" t="s">
        <v>194</v>
      </c>
      <c r="B281" s="69">
        <v>902</v>
      </c>
      <c r="C281" s="70" t="s">
        <v>420</v>
      </c>
      <c r="D281" s="70" t="s">
        <v>321</v>
      </c>
      <c r="E281" s="70"/>
      <c r="F281" s="70"/>
      <c r="G281" s="144">
        <f>G282</f>
        <v>50</v>
      </c>
      <c r="H281" s="73" t="s">
        <v>194</v>
      </c>
      <c r="I281" s="69">
        <v>902</v>
      </c>
      <c r="J281" s="70" t="s">
        <v>420</v>
      </c>
      <c r="K281" s="70" t="s">
        <v>321</v>
      </c>
      <c r="L281" s="70"/>
      <c r="M281" s="70"/>
      <c r="N281" s="144">
        <f>N282</f>
        <v>50</v>
      </c>
      <c r="O281" s="144">
        <f>O282</f>
        <v>50</v>
      </c>
    </row>
    <row r="282" spans="1:17" s="426" customFormat="1" ht="15" thickBot="1">
      <c r="A282" s="60" t="s">
        <v>194</v>
      </c>
      <c r="B282" s="37">
        <v>902</v>
      </c>
      <c r="C282" s="29" t="s">
        <v>420</v>
      </c>
      <c r="D282" s="29" t="s">
        <v>321</v>
      </c>
      <c r="E282" s="29" t="s">
        <v>242</v>
      </c>
      <c r="F282" s="29"/>
      <c r="G282" s="129">
        <f>G283</f>
        <v>50</v>
      </c>
      <c r="H282" s="60" t="s">
        <v>194</v>
      </c>
      <c r="I282" s="37">
        <v>902</v>
      </c>
      <c r="J282" s="29" t="s">
        <v>420</v>
      </c>
      <c r="K282" s="29" t="s">
        <v>321</v>
      </c>
      <c r="L282" s="29" t="s">
        <v>242</v>
      </c>
      <c r="M282" s="29"/>
      <c r="N282" s="129">
        <f t="shared" ref="N282:O283" si="11">N283</f>
        <v>50</v>
      </c>
      <c r="O282" s="129">
        <f t="shared" si="11"/>
        <v>50</v>
      </c>
      <c r="Q282" s="172"/>
    </row>
    <row r="283" spans="1:17" ht="15" thickBot="1">
      <c r="A283" s="31" t="s">
        <v>195</v>
      </c>
      <c r="B283" s="34">
        <v>902</v>
      </c>
      <c r="C283" s="30" t="s">
        <v>420</v>
      </c>
      <c r="D283" s="30" t="s">
        <v>321</v>
      </c>
      <c r="E283" s="30" t="s">
        <v>243</v>
      </c>
      <c r="F283" s="30"/>
      <c r="G283" s="130">
        <f>G284</f>
        <v>50</v>
      </c>
      <c r="H283" s="31" t="s">
        <v>195</v>
      </c>
      <c r="I283" s="34">
        <v>902</v>
      </c>
      <c r="J283" s="30" t="s">
        <v>420</v>
      </c>
      <c r="K283" s="30" t="s">
        <v>321</v>
      </c>
      <c r="L283" s="30" t="s">
        <v>243</v>
      </c>
      <c r="M283" s="30"/>
      <c r="N283" s="130">
        <f t="shared" si="11"/>
        <v>50</v>
      </c>
      <c r="O283" s="130">
        <f t="shared" si="11"/>
        <v>50</v>
      </c>
    </row>
    <row r="284" spans="1:17" ht="15" thickBot="1">
      <c r="A284" s="28" t="s">
        <v>437</v>
      </c>
      <c r="B284" s="34">
        <v>902</v>
      </c>
      <c r="C284" s="30" t="s">
        <v>420</v>
      </c>
      <c r="D284" s="30" t="s">
        <v>321</v>
      </c>
      <c r="E284" s="30" t="s">
        <v>243</v>
      </c>
      <c r="F284" s="30" t="s">
        <v>340</v>
      </c>
      <c r="G284" s="130">
        <v>50</v>
      </c>
      <c r="H284" s="28" t="s">
        <v>437</v>
      </c>
      <c r="I284" s="34">
        <v>902</v>
      </c>
      <c r="J284" s="30" t="s">
        <v>420</v>
      </c>
      <c r="K284" s="30" t="s">
        <v>321</v>
      </c>
      <c r="L284" s="30" t="s">
        <v>243</v>
      </c>
      <c r="M284" s="30" t="s">
        <v>340</v>
      </c>
      <c r="N284" s="130">
        <v>50</v>
      </c>
      <c r="O284" s="130">
        <v>50</v>
      </c>
    </row>
    <row r="285" spans="1:17" ht="15" thickBot="1">
      <c r="A285" s="73" t="s">
        <v>296</v>
      </c>
      <c r="B285" s="69">
        <v>902</v>
      </c>
      <c r="C285" s="70" t="s">
        <v>420</v>
      </c>
      <c r="D285" s="70" t="s">
        <v>281</v>
      </c>
      <c r="E285" s="74"/>
      <c r="F285" s="74"/>
      <c r="G285" s="144">
        <f>G294+G311+G286</f>
        <v>14657.5</v>
      </c>
      <c r="H285" s="73" t="s">
        <v>296</v>
      </c>
      <c r="I285" s="69">
        <v>902</v>
      </c>
      <c r="J285" s="70" t="s">
        <v>420</v>
      </c>
      <c r="K285" s="70" t="s">
        <v>281</v>
      </c>
      <c r="L285" s="74"/>
      <c r="M285" s="74"/>
      <c r="N285" s="144">
        <f>N294+N311+N286</f>
        <v>14455.4</v>
      </c>
      <c r="O285" s="144">
        <f>O294+O311+O286</f>
        <v>14456.3</v>
      </c>
    </row>
    <row r="286" spans="1:17" s="18" customFormat="1" ht="53.4" thickBot="1">
      <c r="A286" s="221" t="s">
        <v>1014</v>
      </c>
      <c r="B286" s="216">
        <v>902</v>
      </c>
      <c r="C286" s="217" t="s">
        <v>420</v>
      </c>
      <c r="D286" s="217" t="s">
        <v>281</v>
      </c>
      <c r="E286" s="212" t="s">
        <v>544</v>
      </c>
      <c r="F286" s="220"/>
      <c r="G286" s="213">
        <f>G287</f>
        <v>4765</v>
      </c>
      <c r="H286" s="221" t="s">
        <v>1014</v>
      </c>
      <c r="I286" s="216">
        <v>902</v>
      </c>
      <c r="J286" s="217" t="s">
        <v>420</v>
      </c>
      <c r="K286" s="217" t="s">
        <v>281</v>
      </c>
      <c r="L286" s="212" t="s">
        <v>544</v>
      </c>
      <c r="M286" s="220"/>
      <c r="N286" s="213">
        <f>N287</f>
        <v>4400</v>
      </c>
      <c r="O286" s="213">
        <f>O287</f>
        <v>4400</v>
      </c>
    </row>
    <row r="287" spans="1:17" s="18" customFormat="1" ht="27" thickBot="1">
      <c r="A287" s="80" t="s">
        <v>512</v>
      </c>
      <c r="B287" s="81">
        <v>902</v>
      </c>
      <c r="C287" s="82" t="s">
        <v>420</v>
      </c>
      <c r="D287" s="82" t="s">
        <v>281</v>
      </c>
      <c r="E287" s="132" t="s">
        <v>564</v>
      </c>
      <c r="F287" s="46"/>
      <c r="G287" s="141">
        <f>G288+G290+G292</f>
        <v>4765</v>
      </c>
      <c r="H287" s="80" t="s">
        <v>512</v>
      </c>
      <c r="I287" s="81">
        <v>902</v>
      </c>
      <c r="J287" s="82" t="s">
        <v>420</v>
      </c>
      <c r="K287" s="82" t="s">
        <v>281</v>
      </c>
      <c r="L287" s="132" t="s">
        <v>564</v>
      </c>
      <c r="M287" s="46"/>
      <c r="N287" s="141">
        <f>N288+N290+N292</f>
        <v>4400</v>
      </c>
      <c r="O287" s="141">
        <f>O288+O290+O292</f>
        <v>4400</v>
      </c>
    </row>
    <row r="288" spans="1:17" s="18" customFormat="1" ht="27.6" thickBot="1">
      <c r="A288" s="66" t="s">
        <v>447</v>
      </c>
      <c r="B288" s="81">
        <v>902</v>
      </c>
      <c r="C288" s="82" t="s">
        <v>420</v>
      </c>
      <c r="D288" s="82" t="s">
        <v>281</v>
      </c>
      <c r="E288" s="46" t="s">
        <v>565</v>
      </c>
      <c r="F288" s="46"/>
      <c r="G288" s="130">
        <f>G289</f>
        <v>4200</v>
      </c>
      <c r="H288" s="66" t="s">
        <v>447</v>
      </c>
      <c r="I288" s="81">
        <v>902</v>
      </c>
      <c r="J288" s="82" t="s">
        <v>420</v>
      </c>
      <c r="K288" s="82" t="s">
        <v>281</v>
      </c>
      <c r="L288" s="46" t="s">
        <v>565</v>
      </c>
      <c r="M288" s="46"/>
      <c r="N288" s="130">
        <f>N289</f>
        <v>4200</v>
      </c>
      <c r="O288" s="130">
        <f>O289</f>
        <v>4200</v>
      </c>
    </row>
    <row r="289" spans="1:15" s="18" customFormat="1" ht="36.6" thickBot="1">
      <c r="A289" s="27" t="s">
        <v>439</v>
      </c>
      <c r="B289" s="81">
        <v>902</v>
      </c>
      <c r="C289" s="82" t="s">
        <v>420</v>
      </c>
      <c r="D289" s="82" t="s">
        <v>281</v>
      </c>
      <c r="E289" s="46" t="s">
        <v>565</v>
      </c>
      <c r="F289" s="46" t="s">
        <v>341</v>
      </c>
      <c r="G289" s="130">
        <v>4200</v>
      </c>
      <c r="H289" s="27" t="s">
        <v>439</v>
      </c>
      <c r="I289" s="81">
        <v>902</v>
      </c>
      <c r="J289" s="82" t="s">
        <v>420</v>
      </c>
      <c r="K289" s="82" t="s">
        <v>281</v>
      </c>
      <c r="L289" s="46" t="s">
        <v>565</v>
      </c>
      <c r="M289" s="46" t="s">
        <v>341</v>
      </c>
      <c r="N289" s="130">
        <v>4200</v>
      </c>
      <c r="O289" s="130">
        <v>4200</v>
      </c>
    </row>
    <row r="290" spans="1:15" s="18" customFormat="1" ht="27.6" thickBot="1">
      <c r="A290" s="57" t="s">
        <v>107</v>
      </c>
      <c r="B290" s="81">
        <v>902</v>
      </c>
      <c r="C290" s="82" t="s">
        <v>420</v>
      </c>
      <c r="D290" s="82" t="s">
        <v>281</v>
      </c>
      <c r="E290" s="46" t="s">
        <v>566</v>
      </c>
      <c r="F290" s="46"/>
      <c r="G290" s="130">
        <f>G291</f>
        <v>565</v>
      </c>
      <c r="H290" s="57" t="s">
        <v>107</v>
      </c>
      <c r="I290" s="81">
        <v>902</v>
      </c>
      <c r="J290" s="82" t="s">
        <v>420</v>
      </c>
      <c r="K290" s="82" t="s">
        <v>281</v>
      </c>
      <c r="L290" s="46" t="s">
        <v>566</v>
      </c>
      <c r="M290" s="46"/>
      <c r="N290" s="130">
        <f>N291</f>
        <v>200</v>
      </c>
      <c r="O290" s="130">
        <f>O291</f>
        <v>200</v>
      </c>
    </row>
    <row r="291" spans="1:15" s="18" customFormat="1" ht="15" thickBot="1">
      <c r="A291" s="44" t="s">
        <v>436</v>
      </c>
      <c r="B291" s="81">
        <v>902</v>
      </c>
      <c r="C291" s="82" t="s">
        <v>420</v>
      </c>
      <c r="D291" s="82" t="s">
        <v>281</v>
      </c>
      <c r="E291" s="46" t="s">
        <v>566</v>
      </c>
      <c r="F291" s="46" t="s">
        <v>450</v>
      </c>
      <c r="G291" s="130">
        <f>365+200</f>
        <v>565</v>
      </c>
      <c r="H291" s="44" t="s">
        <v>436</v>
      </c>
      <c r="I291" s="81">
        <v>902</v>
      </c>
      <c r="J291" s="82" t="s">
        <v>420</v>
      </c>
      <c r="K291" s="82" t="s">
        <v>281</v>
      </c>
      <c r="L291" s="46" t="s">
        <v>566</v>
      </c>
      <c r="M291" s="46" t="s">
        <v>450</v>
      </c>
      <c r="N291" s="130">
        <v>200</v>
      </c>
      <c r="O291" s="130">
        <v>200</v>
      </c>
    </row>
    <row r="292" spans="1:15" s="18" customFormat="1" ht="27" thickBot="1">
      <c r="A292" s="88" t="s">
        <v>2</v>
      </c>
      <c r="B292" s="81">
        <v>902</v>
      </c>
      <c r="C292" s="82" t="s">
        <v>420</v>
      </c>
      <c r="D292" s="82" t="s">
        <v>281</v>
      </c>
      <c r="E292" s="46" t="s">
        <v>568</v>
      </c>
      <c r="F292" s="46"/>
      <c r="G292" s="130">
        <f>G293</f>
        <v>0</v>
      </c>
      <c r="H292" s="88" t="s">
        <v>2</v>
      </c>
      <c r="I292" s="81">
        <v>902</v>
      </c>
      <c r="J292" s="82" t="s">
        <v>420</v>
      </c>
      <c r="K292" s="82" t="s">
        <v>281</v>
      </c>
      <c r="L292" s="46" t="s">
        <v>568</v>
      </c>
      <c r="M292" s="46"/>
      <c r="N292" s="130">
        <f>N293</f>
        <v>0</v>
      </c>
      <c r="O292" s="130">
        <f>O293</f>
        <v>0</v>
      </c>
    </row>
    <row r="293" spans="1:15" s="18" customFormat="1" ht="15" thickBot="1">
      <c r="A293" s="44" t="s">
        <v>436</v>
      </c>
      <c r="B293" s="81">
        <v>902</v>
      </c>
      <c r="C293" s="82" t="s">
        <v>420</v>
      </c>
      <c r="D293" s="82" t="s">
        <v>281</v>
      </c>
      <c r="E293" s="46" t="s">
        <v>568</v>
      </c>
      <c r="F293" s="46" t="s">
        <v>450</v>
      </c>
      <c r="G293" s="130"/>
      <c r="H293" s="44" t="s">
        <v>436</v>
      </c>
      <c r="I293" s="81">
        <v>902</v>
      </c>
      <c r="J293" s="82" t="s">
        <v>420</v>
      </c>
      <c r="K293" s="82" t="s">
        <v>281</v>
      </c>
      <c r="L293" s="46" t="s">
        <v>568</v>
      </c>
      <c r="M293" s="46" t="s">
        <v>450</v>
      </c>
      <c r="N293" s="130"/>
      <c r="O293" s="130"/>
    </row>
    <row r="294" spans="1:15" ht="27.6" thickBot="1">
      <c r="A294" s="224" t="s">
        <v>247</v>
      </c>
      <c r="B294" s="212" t="s">
        <v>278</v>
      </c>
      <c r="C294" s="217" t="s">
        <v>420</v>
      </c>
      <c r="D294" s="217" t="s">
        <v>281</v>
      </c>
      <c r="E294" s="212" t="s">
        <v>261</v>
      </c>
      <c r="F294" s="220"/>
      <c r="G294" s="218">
        <f>G295+G298+G301+G304+G306+G309</f>
        <v>5076.3</v>
      </c>
      <c r="H294" s="224" t="s">
        <v>247</v>
      </c>
      <c r="I294" s="212" t="s">
        <v>278</v>
      </c>
      <c r="J294" s="217" t="s">
        <v>420</v>
      </c>
      <c r="K294" s="217" t="s">
        <v>281</v>
      </c>
      <c r="L294" s="212" t="s">
        <v>261</v>
      </c>
      <c r="M294" s="220"/>
      <c r="N294" s="218">
        <f>N295+N298+N301+N304+N306+N309</f>
        <v>5027.2</v>
      </c>
      <c r="O294" s="218">
        <f>O295+O298+O301+O304+O306+O309</f>
        <v>5027.2</v>
      </c>
    </row>
    <row r="295" spans="1:15" ht="54" thickBot="1">
      <c r="A295" s="57" t="s">
        <v>248</v>
      </c>
      <c r="B295" s="30" t="s">
        <v>278</v>
      </c>
      <c r="C295" s="30" t="s">
        <v>420</v>
      </c>
      <c r="D295" s="72" t="s">
        <v>281</v>
      </c>
      <c r="E295" s="30" t="s">
        <v>300</v>
      </c>
      <c r="F295" s="30"/>
      <c r="G295" s="129">
        <f>G296+G297</f>
        <v>2760.3</v>
      </c>
      <c r="H295" s="57" t="s">
        <v>248</v>
      </c>
      <c r="I295" s="30" t="s">
        <v>278</v>
      </c>
      <c r="J295" s="30" t="s">
        <v>420</v>
      </c>
      <c r="K295" s="72" t="s">
        <v>281</v>
      </c>
      <c r="L295" s="30" t="s">
        <v>300</v>
      </c>
      <c r="M295" s="30"/>
      <c r="N295" s="129">
        <f>N296+N297</f>
        <v>2760.3</v>
      </c>
      <c r="O295" s="129">
        <f>O296+O297</f>
        <v>2760.3</v>
      </c>
    </row>
    <row r="296" spans="1:15" ht="40.200000000000003" thickBot="1">
      <c r="A296" s="31" t="s">
        <v>439</v>
      </c>
      <c r="B296" s="30" t="s">
        <v>278</v>
      </c>
      <c r="C296" s="30" t="s">
        <v>420</v>
      </c>
      <c r="D296" s="72" t="s">
        <v>281</v>
      </c>
      <c r="E296" s="30" t="s">
        <v>300</v>
      </c>
      <c r="F296" s="30" t="s">
        <v>341</v>
      </c>
      <c r="G296" s="130">
        <v>2426</v>
      </c>
      <c r="H296" s="31" t="s">
        <v>439</v>
      </c>
      <c r="I296" s="30" t="s">
        <v>278</v>
      </c>
      <c r="J296" s="30" t="s">
        <v>420</v>
      </c>
      <c r="K296" s="72" t="s">
        <v>281</v>
      </c>
      <c r="L296" s="30" t="s">
        <v>300</v>
      </c>
      <c r="M296" s="30" t="s">
        <v>341</v>
      </c>
      <c r="N296" s="130">
        <v>2426</v>
      </c>
      <c r="O296" s="130">
        <v>2426</v>
      </c>
    </row>
    <row r="297" spans="1:15" ht="15" thickBot="1">
      <c r="A297" s="28" t="s">
        <v>436</v>
      </c>
      <c r="B297" s="30" t="s">
        <v>278</v>
      </c>
      <c r="C297" s="30" t="s">
        <v>420</v>
      </c>
      <c r="D297" s="72" t="s">
        <v>281</v>
      </c>
      <c r="E297" s="30" t="s">
        <v>300</v>
      </c>
      <c r="F297" s="30" t="s">
        <v>450</v>
      </c>
      <c r="G297" s="130">
        <v>334.3</v>
      </c>
      <c r="H297" s="28" t="s">
        <v>436</v>
      </c>
      <c r="I297" s="30" t="s">
        <v>278</v>
      </c>
      <c r="J297" s="30" t="s">
        <v>420</v>
      </c>
      <c r="K297" s="72" t="s">
        <v>281</v>
      </c>
      <c r="L297" s="30" t="s">
        <v>300</v>
      </c>
      <c r="M297" s="30" t="s">
        <v>450</v>
      </c>
      <c r="N297" s="130">
        <v>334.3</v>
      </c>
      <c r="O297" s="130">
        <v>334.3</v>
      </c>
    </row>
    <row r="298" spans="1:15" ht="27.6" thickBot="1">
      <c r="A298" s="57" t="s">
        <v>249</v>
      </c>
      <c r="B298" s="30" t="s">
        <v>278</v>
      </c>
      <c r="C298" s="30" t="s">
        <v>420</v>
      </c>
      <c r="D298" s="72" t="s">
        <v>281</v>
      </c>
      <c r="E298" s="30" t="s">
        <v>262</v>
      </c>
      <c r="F298" s="30"/>
      <c r="G298" s="129">
        <f>G299+G300</f>
        <v>1129.0999999999999</v>
      </c>
      <c r="H298" s="57" t="s">
        <v>249</v>
      </c>
      <c r="I298" s="30" t="s">
        <v>278</v>
      </c>
      <c r="J298" s="30" t="s">
        <v>420</v>
      </c>
      <c r="K298" s="72" t="s">
        <v>281</v>
      </c>
      <c r="L298" s="30" t="s">
        <v>262</v>
      </c>
      <c r="M298" s="30"/>
      <c r="N298" s="129">
        <f>N299+N300</f>
        <v>1129.0999999999999</v>
      </c>
      <c r="O298" s="129">
        <f>O299+O300</f>
        <v>1129.0999999999999</v>
      </c>
    </row>
    <row r="299" spans="1:15" ht="40.200000000000003" thickBot="1">
      <c r="A299" s="31" t="s">
        <v>439</v>
      </c>
      <c r="B299" s="30" t="s">
        <v>278</v>
      </c>
      <c r="C299" s="30" t="s">
        <v>420</v>
      </c>
      <c r="D299" s="72" t="s">
        <v>281</v>
      </c>
      <c r="E299" s="30" t="s">
        <v>262</v>
      </c>
      <c r="F299" s="30" t="s">
        <v>341</v>
      </c>
      <c r="G299" s="130">
        <v>1052.5</v>
      </c>
      <c r="H299" s="31" t="s">
        <v>439</v>
      </c>
      <c r="I299" s="30" t="s">
        <v>278</v>
      </c>
      <c r="J299" s="30" t="s">
        <v>420</v>
      </c>
      <c r="K299" s="72" t="s">
        <v>281</v>
      </c>
      <c r="L299" s="30" t="s">
        <v>262</v>
      </c>
      <c r="M299" s="30" t="s">
        <v>341</v>
      </c>
      <c r="N299" s="130">
        <v>1052.5</v>
      </c>
      <c r="O299" s="130">
        <v>1052.5</v>
      </c>
    </row>
    <row r="300" spans="1:15" ht="15" thickBot="1">
      <c r="A300" s="28" t="s">
        <v>436</v>
      </c>
      <c r="B300" s="30" t="s">
        <v>278</v>
      </c>
      <c r="C300" s="30" t="s">
        <v>420</v>
      </c>
      <c r="D300" s="72" t="s">
        <v>281</v>
      </c>
      <c r="E300" s="30" t="s">
        <v>262</v>
      </c>
      <c r="F300" s="30" t="s">
        <v>450</v>
      </c>
      <c r="G300" s="130">
        <v>76.599999999999994</v>
      </c>
      <c r="H300" s="28" t="s">
        <v>436</v>
      </c>
      <c r="I300" s="30" t="s">
        <v>278</v>
      </c>
      <c r="J300" s="30" t="s">
        <v>420</v>
      </c>
      <c r="K300" s="72" t="s">
        <v>281</v>
      </c>
      <c r="L300" s="30" t="s">
        <v>262</v>
      </c>
      <c r="M300" s="30" t="s">
        <v>450</v>
      </c>
      <c r="N300" s="130">
        <v>76.599999999999994</v>
      </c>
      <c r="O300" s="130">
        <v>76.599999999999994</v>
      </c>
    </row>
    <row r="301" spans="1:15" ht="40.799999999999997" thickBot="1">
      <c r="A301" s="57" t="s">
        <v>256</v>
      </c>
      <c r="B301" s="30" t="s">
        <v>278</v>
      </c>
      <c r="C301" s="30" t="s">
        <v>420</v>
      </c>
      <c r="D301" s="72" t="s">
        <v>281</v>
      </c>
      <c r="E301" s="30" t="s">
        <v>267</v>
      </c>
      <c r="F301" s="29"/>
      <c r="G301" s="129">
        <f>G302+G303</f>
        <v>1125.5</v>
      </c>
      <c r="H301" s="57" t="s">
        <v>256</v>
      </c>
      <c r="I301" s="30" t="s">
        <v>278</v>
      </c>
      <c r="J301" s="30" t="s">
        <v>420</v>
      </c>
      <c r="K301" s="72" t="s">
        <v>281</v>
      </c>
      <c r="L301" s="30" t="s">
        <v>267</v>
      </c>
      <c r="M301" s="29"/>
      <c r="N301" s="129">
        <f>N302+N303</f>
        <v>1125.5</v>
      </c>
      <c r="O301" s="129">
        <f>O302+O303</f>
        <v>1125.5</v>
      </c>
    </row>
    <row r="302" spans="1:15" ht="40.200000000000003" thickBot="1">
      <c r="A302" s="31" t="s">
        <v>439</v>
      </c>
      <c r="B302" s="30" t="s">
        <v>278</v>
      </c>
      <c r="C302" s="30" t="s">
        <v>420</v>
      </c>
      <c r="D302" s="72" t="s">
        <v>281</v>
      </c>
      <c r="E302" s="30" t="s">
        <v>267</v>
      </c>
      <c r="F302" s="30" t="s">
        <v>341</v>
      </c>
      <c r="G302" s="130">
        <v>1030.7</v>
      </c>
      <c r="H302" s="31" t="s">
        <v>439</v>
      </c>
      <c r="I302" s="30" t="s">
        <v>278</v>
      </c>
      <c r="J302" s="30" t="s">
        <v>420</v>
      </c>
      <c r="K302" s="72" t="s">
        <v>281</v>
      </c>
      <c r="L302" s="30" t="s">
        <v>267</v>
      </c>
      <c r="M302" s="30" t="s">
        <v>341</v>
      </c>
      <c r="N302" s="130">
        <v>1030.7</v>
      </c>
      <c r="O302" s="130">
        <v>1030.7</v>
      </c>
    </row>
    <row r="303" spans="1:15" ht="15" thickBot="1">
      <c r="A303" s="28" t="s">
        <v>436</v>
      </c>
      <c r="B303" s="30" t="s">
        <v>278</v>
      </c>
      <c r="C303" s="30" t="s">
        <v>420</v>
      </c>
      <c r="D303" s="72" t="s">
        <v>281</v>
      </c>
      <c r="E303" s="30" t="s">
        <v>267</v>
      </c>
      <c r="F303" s="30" t="s">
        <v>450</v>
      </c>
      <c r="G303" s="130">
        <v>94.8</v>
      </c>
      <c r="H303" s="28" t="s">
        <v>436</v>
      </c>
      <c r="I303" s="30" t="s">
        <v>278</v>
      </c>
      <c r="J303" s="30" t="s">
        <v>420</v>
      </c>
      <c r="K303" s="72" t="s">
        <v>281</v>
      </c>
      <c r="L303" s="30" t="s">
        <v>267</v>
      </c>
      <c r="M303" s="30" t="s">
        <v>450</v>
      </c>
      <c r="N303" s="130">
        <v>94.8</v>
      </c>
      <c r="O303" s="130">
        <v>94.8</v>
      </c>
    </row>
    <row r="304" spans="1:15" ht="80.400000000000006" thickBot="1">
      <c r="A304" s="57" t="s">
        <v>257</v>
      </c>
      <c r="B304" s="30" t="s">
        <v>278</v>
      </c>
      <c r="C304" s="30" t="s">
        <v>420</v>
      </c>
      <c r="D304" s="72" t="s">
        <v>281</v>
      </c>
      <c r="E304" s="30" t="s">
        <v>268</v>
      </c>
      <c r="F304" s="30"/>
      <c r="G304" s="129">
        <f>G305</f>
        <v>0.7</v>
      </c>
      <c r="H304" s="57" t="s">
        <v>257</v>
      </c>
      <c r="I304" s="30" t="s">
        <v>278</v>
      </c>
      <c r="J304" s="30" t="s">
        <v>420</v>
      </c>
      <c r="K304" s="72" t="s">
        <v>281</v>
      </c>
      <c r="L304" s="30" t="s">
        <v>268</v>
      </c>
      <c r="M304" s="30"/>
      <c r="N304" s="129">
        <f>N305</f>
        <v>0.7</v>
      </c>
      <c r="O304" s="129">
        <f>O305</f>
        <v>0.7</v>
      </c>
    </row>
    <row r="305" spans="1:15" ht="15" thickBot="1">
      <c r="A305" s="28" t="s">
        <v>436</v>
      </c>
      <c r="B305" s="30" t="s">
        <v>278</v>
      </c>
      <c r="C305" s="30" t="s">
        <v>420</v>
      </c>
      <c r="D305" s="72" t="s">
        <v>281</v>
      </c>
      <c r="E305" s="30" t="s">
        <v>268</v>
      </c>
      <c r="F305" s="30" t="s">
        <v>450</v>
      </c>
      <c r="G305" s="130">
        <v>0.7</v>
      </c>
      <c r="H305" s="28" t="s">
        <v>436</v>
      </c>
      <c r="I305" s="30" t="s">
        <v>278</v>
      </c>
      <c r="J305" s="30" t="s">
        <v>420</v>
      </c>
      <c r="K305" s="72" t="s">
        <v>281</v>
      </c>
      <c r="L305" s="30" t="s">
        <v>268</v>
      </c>
      <c r="M305" s="30" t="s">
        <v>450</v>
      </c>
      <c r="N305" s="130">
        <v>0.7</v>
      </c>
      <c r="O305" s="130">
        <v>0.7</v>
      </c>
    </row>
    <row r="306" spans="1:15" ht="27.6" thickBot="1">
      <c r="A306" s="57" t="s">
        <v>488</v>
      </c>
      <c r="B306" s="30" t="s">
        <v>278</v>
      </c>
      <c r="C306" s="30" t="s">
        <v>420</v>
      </c>
      <c r="D306" s="72" t="s">
        <v>281</v>
      </c>
      <c r="E306" s="46" t="s">
        <v>543</v>
      </c>
      <c r="F306" s="132"/>
      <c r="G306" s="129">
        <f>G307+G308</f>
        <v>11.600000000000001</v>
      </c>
      <c r="H306" s="57" t="s">
        <v>488</v>
      </c>
      <c r="I306" s="30" t="s">
        <v>278</v>
      </c>
      <c r="J306" s="30" t="s">
        <v>420</v>
      </c>
      <c r="K306" s="72" t="s">
        <v>281</v>
      </c>
      <c r="L306" s="46" t="s">
        <v>543</v>
      </c>
      <c r="M306" s="132"/>
      <c r="N306" s="129">
        <f>N307+N308</f>
        <v>11.600000000000001</v>
      </c>
      <c r="O306" s="129">
        <f>O307+O308</f>
        <v>11.600000000000001</v>
      </c>
    </row>
    <row r="307" spans="1:15" ht="40.200000000000003" thickBot="1">
      <c r="A307" s="31" t="s">
        <v>439</v>
      </c>
      <c r="B307" s="30" t="s">
        <v>278</v>
      </c>
      <c r="C307" s="30" t="s">
        <v>420</v>
      </c>
      <c r="D307" s="72" t="s">
        <v>281</v>
      </c>
      <c r="E307" s="46" t="s">
        <v>543</v>
      </c>
      <c r="F307" s="46" t="s">
        <v>341</v>
      </c>
      <c r="G307" s="130">
        <v>8.4</v>
      </c>
      <c r="H307" s="31" t="s">
        <v>439</v>
      </c>
      <c r="I307" s="30" t="s">
        <v>278</v>
      </c>
      <c r="J307" s="30" t="s">
        <v>420</v>
      </c>
      <c r="K307" s="72" t="s">
        <v>281</v>
      </c>
      <c r="L307" s="46" t="s">
        <v>543</v>
      </c>
      <c r="M307" s="46" t="s">
        <v>341</v>
      </c>
      <c r="N307" s="130">
        <v>8.4</v>
      </c>
      <c r="O307" s="130">
        <v>8.4</v>
      </c>
    </row>
    <row r="308" spans="1:15" ht="15" thickBot="1">
      <c r="A308" s="28" t="s">
        <v>436</v>
      </c>
      <c r="B308" s="30" t="s">
        <v>278</v>
      </c>
      <c r="C308" s="30" t="s">
        <v>420</v>
      </c>
      <c r="D308" s="72" t="s">
        <v>281</v>
      </c>
      <c r="E308" s="46" t="s">
        <v>543</v>
      </c>
      <c r="F308" s="46" t="s">
        <v>450</v>
      </c>
      <c r="G308" s="130">
        <v>3.2</v>
      </c>
      <c r="H308" s="28" t="s">
        <v>436</v>
      </c>
      <c r="I308" s="30" t="s">
        <v>278</v>
      </c>
      <c r="J308" s="30" t="s">
        <v>420</v>
      </c>
      <c r="K308" s="72" t="s">
        <v>281</v>
      </c>
      <c r="L308" s="46" t="s">
        <v>543</v>
      </c>
      <c r="M308" s="46" t="s">
        <v>450</v>
      </c>
      <c r="N308" s="130">
        <v>3.2</v>
      </c>
      <c r="O308" s="130">
        <v>3.2</v>
      </c>
    </row>
    <row r="309" spans="1:15" ht="15" thickBot="1">
      <c r="A309" s="44" t="s">
        <v>680</v>
      </c>
      <c r="B309" s="46" t="s">
        <v>278</v>
      </c>
      <c r="C309" s="30" t="s">
        <v>420</v>
      </c>
      <c r="D309" s="72" t="s">
        <v>281</v>
      </c>
      <c r="E309" s="46" t="s">
        <v>708</v>
      </c>
      <c r="F309" s="46"/>
      <c r="G309" s="130">
        <f>G310</f>
        <v>49.1</v>
      </c>
      <c r="H309" s="44" t="s">
        <v>680</v>
      </c>
      <c r="I309" s="46" t="s">
        <v>278</v>
      </c>
      <c r="J309" s="30" t="s">
        <v>420</v>
      </c>
      <c r="K309" s="72" t="s">
        <v>281</v>
      </c>
      <c r="L309" s="46" t="s">
        <v>708</v>
      </c>
      <c r="M309" s="46"/>
      <c r="N309" s="130">
        <f>N310</f>
        <v>0</v>
      </c>
      <c r="O309" s="130">
        <f>O310</f>
        <v>0</v>
      </c>
    </row>
    <row r="310" spans="1:15" ht="15" thickBot="1">
      <c r="A310" s="44" t="s">
        <v>436</v>
      </c>
      <c r="B310" s="46" t="s">
        <v>278</v>
      </c>
      <c r="C310" s="30" t="s">
        <v>420</v>
      </c>
      <c r="D310" s="72" t="s">
        <v>281</v>
      </c>
      <c r="E310" s="46" t="s">
        <v>708</v>
      </c>
      <c r="F310" s="46" t="s">
        <v>450</v>
      </c>
      <c r="G310" s="130">
        <v>49.1</v>
      </c>
      <c r="H310" s="44" t="s">
        <v>436</v>
      </c>
      <c r="I310" s="46" t="s">
        <v>278</v>
      </c>
      <c r="J310" s="30" t="s">
        <v>420</v>
      </c>
      <c r="K310" s="72" t="s">
        <v>281</v>
      </c>
      <c r="L310" s="46" t="s">
        <v>708</v>
      </c>
      <c r="M310" s="46" t="s">
        <v>450</v>
      </c>
      <c r="N310" s="130"/>
      <c r="O310" s="130"/>
    </row>
    <row r="311" spans="1:15" ht="40.200000000000003" thickBot="1">
      <c r="A311" s="214" t="s">
        <v>617</v>
      </c>
      <c r="B311" s="216">
        <v>902</v>
      </c>
      <c r="C311" s="217" t="s">
        <v>420</v>
      </c>
      <c r="D311" s="217" t="s">
        <v>281</v>
      </c>
      <c r="E311" s="212" t="s">
        <v>209</v>
      </c>
      <c r="F311" s="220"/>
      <c r="G311" s="218">
        <f>G312</f>
        <v>4816.2</v>
      </c>
      <c r="H311" s="214" t="s">
        <v>617</v>
      </c>
      <c r="I311" s="216">
        <v>902</v>
      </c>
      <c r="J311" s="217" t="s">
        <v>420</v>
      </c>
      <c r="K311" s="217" t="s">
        <v>281</v>
      </c>
      <c r="L311" s="212" t="s">
        <v>209</v>
      </c>
      <c r="M311" s="220"/>
      <c r="N311" s="218">
        <f>N312</f>
        <v>5028.2</v>
      </c>
      <c r="O311" s="218">
        <f>O312</f>
        <v>5029.1000000000004</v>
      </c>
    </row>
    <row r="312" spans="1:15" ht="53.4" thickBot="1">
      <c r="A312" s="56" t="s">
        <v>618</v>
      </c>
      <c r="B312" s="37">
        <v>902</v>
      </c>
      <c r="C312" s="38" t="s">
        <v>420</v>
      </c>
      <c r="D312" s="38" t="s">
        <v>281</v>
      </c>
      <c r="E312" s="29" t="s">
        <v>210</v>
      </c>
      <c r="F312" s="30"/>
      <c r="G312" s="129">
        <f>G313</f>
        <v>4816.2</v>
      </c>
      <c r="H312" s="56" t="s">
        <v>618</v>
      </c>
      <c r="I312" s="37">
        <v>902</v>
      </c>
      <c r="J312" s="38" t="s">
        <v>420</v>
      </c>
      <c r="K312" s="38" t="s">
        <v>281</v>
      </c>
      <c r="L312" s="29" t="s">
        <v>210</v>
      </c>
      <c r="M312" s="30"/>
      <c r="N312" s="129">
        <f>N313</f>
        <v>5028.2</v>
      </c>
      <c r="O312" s="129">
        <f>O313</f>
        <v>5029.1000000000004</v>
      </c>
    </row>
    <row r="313" spans="1:15" ht="27" thickBot="1">
      <c r="A313" s="56" t="s">
        <v>184</v>
      </c>
      <c r="B313" s="37">
        <v>902</v>
      </c>
      <c r="C313" s="38" t="s">
        <v>420</v>
      </c>
      <c r="D313" s="38" t="s">
        <v>281</v>
      </c>
      <c r="E313" s="29" t="s">
        <v>211</v>
      </c>
      <c r="F313" s="30"/>
      <c r="G313" s="129">
        <f>G314+G316</f>
        <v>4816.2</v>
      </c>
      <c r="H313" s="56" t="s">
        <v>184</v>
      </c>
      <c r="I313" s="37">
        <v>902</v>
      </c>
      <c r="J313" s="38" t="s">
        <v>420</v>
      </c>
      <c r="K313" s="38" t="s">
        <v>281</v>
      </c>
      <c r="L313" s="29" t="s">
        <v>211</v>
      </c>
      <c r="M313" s="30"/>
      <c r="N313" s="129">
        <f>N314+N316</f>
        <v>5028.2</v>
      </c>
      <c r="O313" s="129">
        <f>O314+O316</f>
        <v>5029.1000000000004</v>
      </c>
    </row>
    <row r="314" spans="1:15" ht="66.599999999999994" thickBot="1">
      <c r="A314" s="167" t="s">
        <v>3</v>
      </c>
      <c r="B314" s="150">
        <v>902</v>
      </c>
      <c r="C314" s="136" t="s">
        <v>420</v>
      </c>
      <c r="D314" s="136" t="s">
        <v>281</v>
      </c>
      <c r="E314" s="30" t="s">
        <v>700</v>
      </c>
      <c r="F314" s="30"/>
      <c r="G314" s="130">
        <f>G315</f>
        <v>4575.3999999999996</v>
      </c>
      <c r="H314" s="251" t="s">
        <v>3</v>
      </c>
      <c r="I314" s="150">
        <v>902</v>
      </c>
      <c r="J314" s="136" t="s">
        <v>420</v>
      </c>
      <c r="K314" s="136" t="s">
        <v>281</v>
      </c>
      <c r="L314" s="30" t="s">
        <v>700</v>
      </c>
      <c r="M314" s="30"/>
      <c r="N314" s="130">
        <f>N315</f>
        <v>4776.8</v>
      </c>
      <c r="O314" s="130">
        <f>O315</f>
        <v>4777.6000000000004</v>
      </c>
    </row>
    <row r="315" spans="1:15" ht="15" thickBot="1">
      <c r="A315" s="27" t="s">
        <v>436</v>
      </c>
      <c r="B315" s="33">
        <v>902</v>
      </c>
      <c r="C315" s="30" t="s">
        <v>420</v>
      </c>
      <c r="D315" s="30" t="s">
        <v>281</v>
      </c>
      <c r="E315" s="30" t="s">
        <v>700</v>
      </c>
      <c r="F315" s="30" t="s">
        <v>450</v>
      </c>
      <c r="G315" s="130">
        <v>4575.3999999999996</v>
      </c>
      <c r="H315" s="27" t="s">
        <v>436</v>
      </c>
      <c r="I315" s="33">
        <v>902</v>
      </c>
      <c r="J315" s="30" t="s">
        <v>420</v>
      </c>
      <c r="K315" s="30" t="s">
        <v>281</v>
      </c>
      <c r="L315" s="30" t="s">
        <v>700</v>
      </c>
      <c r="M315" s="30" t="s">
        <v>450</v>
      </c>
      <c r="N315" s="130">
        <v>4776.8</v>
      </c>
      <c r="O315" s="130">
        <v>4777.6000000000004</v>
      </c>
    </row>
    <row r="316" spans="1:15" ht="79.8" thickBot="1">
      <c r="A316" s="167" t="s">
        <v>299</v>
      </c>
      <c r="B316" s="150">
        <v>902</v>
      </c>
      <c r="C316" s="136" t="s">
        <v>420</v>
      </c>
      <c r="D316" s="136" t="s">
        <v>281</v>
      </c>
      <c r="E316" s="30" t="s">
        <v>700</v>
      </c>
      <c r="F316" s="30"/>
      <c r="G316" s="130">
        <f>G317</f>
        <v>240.8</v>
      </c>
      <c r="H316" s="251" t="s">
        <v>299</v>
      </c>
      <c r="I316" s="150">
        <v>902</v>
      </c>
      <c r="J316" s="136" t="s">
        <v>420</v>
      </c>
      <c r="K316" s="136" t="s">
        <v>281</v>
      </c>
      <c r="L316" s="30" t="s">
        <v>700</v>
      </c>
      <c r="M316" s="30"/>
      <c r="N316" s="130">
        <f>N317</f>
        <v>251.4</v>
      </c>
      <c r="O316" s="130">
        <f>O317</f>
        <v>251.5</v>
      </c>
    </row>
    <row r="317" spans="1:15" ht="15" thickBot="1">
      <c r="A317" s="27" t="s">
        <v>436</v>
      </c>
      <c r="B317" s="33">
        <v>902</v>
      </c>
      <c r="C317" s="30" t="s">
        <v>420</v>
      </c>
      <c r="D317" s="30" t="s">
        <v>281</v>
      </c>
      <c r="E317" s="30" t="s">
        <v>700</v>
      </c>
      <c r="F317" s="30" t="s">
        <v>450</v>
      </c>
      <c r="G317" s="130">
        <v>240.8</v>
      </c>
      <c r="H317" s="27" t="s">
        <v>436</v>
      </c>
      <c r="I317" s="33">
        <v>902</v>
      </c>
      <c r="J317" s="30" t="s">
        <v>420</v>
      </c>
      <c r="K317" s="30" t="s">
        <v>281</v>
      </c>
      <c r="L317" s="30" t="s">
        <v>700</v>
      </c>
      <c r="M317" s="30" t="s">
        <v>450</v>
      </c>
      <c r="N317" s="130">
        <v>251.4</v>
      </c>
      <c r="O317" s="130">
        <v>251.5</v>
      </c>
    </row>
    <row r="318" spans="1:15" ht="27" thickBot="1">
      <c r="A318" s="73" t="s">
        <v>283</v>
      </c>
      <c r="B318" s="70" t="s">
        <v>278</v>
      </c>
      <c r="C318" s="70" t="s">
        <v>421</v>
      </c>
      <c r="D318" s="70"/>
      <c r="E318" s="70"/>
      <c r="F318" s="70"/>
      <c r="G318" s="144">
        <f>G319+G326</f>
        <v>0</v>
      </c>
      <c r="H318" s="73" t="s">
        <v>283</v>
      </c>
      <c r="I318" s="70" t="s">
        <v>278</v>
      </c>
      <c r="J318" s="70" t="s">
        <v>421</v>
      </c>
      <c r="K318" s="70"/>
      <c r="L318" s="70"/>
      <c r="M318" s="70"/>
      <c r="N318" s="144">
        <f>N319+N326</f>
        <v>0</v>
      </c>
      <c r="O318" s="144">
        <f>O319+O326</f>
        <v>0</v>
      </c>
    </row>
    <row r="319" spans="1:15" ht="40.200000000000003" thickBot="1">
      <c r="A319" s="100" t="s">
        <v>399</v>
      </c>
      <c r="B319" s="81">
        <v>902</v>
      </c>
      <c r="C319" s="82" t="s">
        <v>421</v>
      </c>
      <c r="D319" s="82" t="s">
        <v>426</v>
      </c>
      <c r="E319" s="82"/>
      <c r="F319" s="82"/>
      <c r="G319" s="141">
        <f>G320</f>
        <v>0</v>
      </c>
      <c r="H319" s="39" t="s">
        <v>399</v>
      </c>
      <c r="I319" s="37">
        <v>902</v>
      </c>
      <c r="J319" s="38" t="s">
        <v>421</v>
      </c>
      <c r="K319" s="38" t="s">
        <v>426</v>
      </c>
      <c r="L319" s="38"/>
      <c r="M319" s="38"/>
      <c r="N319" s="141">
        <f t="shared" ref="N319:O322" si="12">N320</f>
        <v>0</v>
      </c>
      <c r="O319" s="141">
        <f t="shared" si="12"/>
        <v>0</v>
      </c>
    </row>
    <row r="320" spans="1:15" ht="40.200000000000003" thickBot="1">
      <c r="A320" s="226" t="s">
        <v>991</v>
      </c>
      <c r="B320" s="227">
        <v>902</v>
      </c>
      <c r="C320" s="228" t="s">
        <v>421</v>
      </c>
      <c r="D320" s="228" t="s">
        <v>426</v>
      </c>
      <c r="E320" s="229" t="s">
        <v>135</v>
      </c>
      <c r="F320" s="229"/>
      <c r="G320" s="230">
        <f>G321</f>
        <v>0</v>
      </c>
      <c r="H320" s="226" t="s">
        <v>991</v>
      </c>
      <c r="I320" s="227">
        <v>902</v>
      </c>
      <c r="J320" s="228" t="s">
        <v>421</v>
      </c>
      <c r="K320" s="228" t="s">
        <v>426</v>
      </c>
      <c r="L320" s="229" t="s">
        <v>135</v>
      </c>
      <c r="M320" s="229"/>
      <c r="N320" s="230">
        <f t="shared" si="12"/>
        <v>0</v>
      </c>
      <c r="O320" s="230">
        <f t="shared" si="12"/>
        <v>0</v>
      </c>
    </row>
    <row r="321" spans="1:15" ht="66.599999999999994" thickBot="1">
      <c r="A321" s="80" t="s">
        <v>115</v>
      </c>
      <c r="B321" s="81">
        <v>902</v>
      </c>
      <c r="C321" s="82" t="s">
        <v>421</v>
      </c>
      <c r="D321" s="82" t="s">
        <v>426</v>
      </c>
      <c r="E321" s="132" t="s">
        <v>1051</v>
      </c>
      <c r="F321" s="132"/>
      <c r="G321" s="129">
        <f>G322+G324</f>
        <v>0</v>
      </c>
      <c r="H321" s="80" t="s">
        <v>115</v>
      </c>
      <c r="I321" s="37">
        <v>902</v>
      </c>
      <c r="J321" s="38" t="s">
        <v>421</v>
      </c>
      <c r="K321" s="38" t="s">
        <v>426</v>
      </c>
      <c r="L321" s="29" t="s">
        <v>136</v>
      </c>
      <c r="M321" s="29"/>
      <c r="N321" s="129">
        <f>N322+N324</f>
        <v>0</v>
      </c>
      <c r="O321" s="129">
        <f>O322+O324</f>
        <v>0</v>
      </c>
    </row>
    <row r="322" spans="1:15" ht="40.200000000000003" thickBot="1">
      <c r="A322" s="88" t="s">
        <v>116</v>
      </c>
      <c r="B322" s="84">
        <v>902</v>
      </c>
      <c r="C322" s="85" t="s">
        <v>421</v>
      </c>
      <c r="D322" s="85" t="s">
        <v>426</v>
      </c>
      <c r="E322" s="46" t="s">
        <v>1052</v>
      </c>
      <c r="F322" s="46"/>
      <c r="G322" s="130">
        <f>G323</f>
        <v>0</v>
      </c>
      <c r="H322" s="251" t="s">
        <v>116</v>
      </c>
      <c r="I322" s="34">
        <v>902</v>
      </c>
      <c r="J322" s="72" t="s">
        <v>421</v>
      </c>
      <c r="K322" s="72" t="s">
        <v>426</v>
      </c>
      <c r="L322" s="30" t="s">
        <v>137</v>
      </c>
      <c r="M322" s="30"/>
      <c r="N322" s="130">
        <f t="shared" si="12"/>
        <v>0</v>
      </c>
      <c r="O322" s="130">
        <f t="shared" si="12"/>
        <v>0</v>
      </c>
    </row>
    <row r="323" spans="1:15" ht="15" thickBot="1">
      <c r="A323" s="44" t="s">
        <v>436</v>
      </c>
      <c r="B323" s="45">
        <v>902</v>
      </c>
      <c r="C323" s="46" t="s">
        <v>421</v>
      </c>
      <c r="D323" s="46" t="s">
        <v>426</v>
      </c>
      <c r="E323" s="46" t="s">
        <v>1052</v>
      </c>
      <c r="F323" s="46" t="s">
        <v>450</v>
      </c>
      <c r="G323" s="130"/>
      <c r="H323" s="27" t="s">
        <v>436</v>
      </c>
      <c r="I323" s="33">
        <v>902</v>
      </c>
      <c r="J323" s="30" t="s">
        <v>421</v>
      </c>
      <c r="K323" s="30" t="s">
        <v>426</v>
      </c>
      <c r="L323" s="30" t="s">
        <v>137</v>
      </c>
      <c r="M323" s="30" t="s">
        <v>450</v>
      </c>
      <c r="N323" s="130"/>
      <c r="O323" s="130"/>
    </row>
    <row r="324" spans="1:15" ht="27" thickBot="1">
      <c r="A324" s="88" t="s">
        <v>2</v>
      </c>
      <c r="B324" s="84">
        <v>902</v>
      </c>
      <c r="C324" s="85" t="s">
        <v>421</v>
      </c>
      <c r="D324" s="85" t="s">
        <v>426</v>
      </c>
      <c r="E324" s="46" t="s">
        <v>1053</v>
      </c>
      <c r="F324" s="46"/>
      <c r="G324" s="130">
        <f>G325</f>
        <v>0</v>
      </c>
      <c r="H324" s="88" t="s">
        <v>2</v>
      </c>
      <c r="I324" s="84">
        <v>902</v>
      </c>
      <c r="J324" s="85" t="s">
        <v>421</v>
      </c>
      <c r="K324" s="85" t="s">
        <v>426</v>
      </c>
      <c r="L324" s="46" t="s">
        <v>1053</v>
      </c>
      <c r="M324" s="46"/>
      <c r="N324" s="130">
        <f>N325</f>
        <v>0</v>
      </c>
      <c r="O324" s="130">
        <f>O325</f>
        <v>0</v>
      </c>
    </row>
    <row r="325" spans="1:15" ht="15" thickBot="1">
      <c r="A325" s="44" t="s">
        <v>436</v>
      </c>
      <c r="B325" s="45">
        <v>902</v>
      </c>
      <c r="C325" s="46" t="s">
        <v>421</v>
      </c>
      <c r="D325" s="46" t="s">
        <v>426</v>
      </c>
      <c r="E325" s="46" t="s">
        <v>1053</v>
      </c>
      <c r="F325" s="46" t="s">
        <v>450</v>
      </c>
      <c r="G325" s="130"/>
      <c r="H325" s="44" t="s">
        <v>436</v>
      </c>
      <c r="I325" s="45">
        <v>902</v>
      </c>
      <c r="J325" s="46" t="s">
        <v>421</v>
      </c>
      <c r="K325" s="46" t="s">
        <v>426</v>
      </c>
      <c r="L325" s="46" t="s">
        <v>1053</v>
      </c>
      <c r="M325" s="46" t="s">
        <v>450</v>
      </c>
      <c r="N325" s="130"/>
      <c r="O325" s="130"/>
    </row>
    <row r="326" spans="1:15" ht="27" thickBot="1">
      <c r="A326" s="100" t="s">
        <v>400</v>
      </c>
      <c r="B326" s="132" t="s">
        <v>278</v>
      </c>
      <c r="C326" s="132" t="s">
        <v>421</v>
      </c>
      <c r="D326" s="82" t="s">
        <v>284</v>
      </c>
      <c r="E326" s="132" t="s">
        <v>320</v>
      </c>
      <c r="F326" s="132"/>
      <c r="G326" s="141">
        <f>G327+G331+G338+G347</f>
        <v>0</v>
      </c>
      <c r="H326" s="39" t="s">
        <v>400</v>
      </c>
      <c r="I326" s="29" t="s">
        <v>278</v>
      </c>
      <c r="J326" s="29" t="s">
        <v>421</v>
      </c>
      <c r="K326" s="38" t="s">
        <v>284</v>
      </c>
      <c r="L326" s="29" t="s">
        <v>320</v>
      </c>
      <c r="M326" s="29"/>
      <c r="N326" s="141">
        <f>N327+N331+N338+N347</f>
        <v>0</v>
      </c>
      <c r="O326" s="141">
        <f>O327+O331+O338+O347</f>
        <v>0</v>
      </c>
    </row>
    <row r="327" spans="1:15" ht="40.200000000000003" thickBot="1">
      <c r="A327" s="226" t="s">
        <v>990</v>
      </c>
      <c r="B327" s="227">
        <v>902</v>
      </c>
      <c r="C327" s="228" t="s">
        <v>421</v>
      </c>
      <c r="D327" s="228" t="s">
        <v>284</v>
      </c>
      <c r="E327" s="229" t="s">
        <v>132</v>
      </c>
      <c r="F327" s="229"/>
      <c r="G327" s="231">
        <f>G328</f>
        <v>0</v>
      </c>
      <c r="H327" s="226" t="s">
        <v>990</v>
      </c>
      <c r="I327" s="227">
        <v>902</v>
      </c>
      <c r="J327" s="228" t="s">
        <v>421</v>
      </c>
      <c r="K327" s="228" t="s">
        <v>284</v>
      </c>
      <c r="L327" s="229" t="s">
        <v>132</v>
      </c>
      <c r="M327" s="229"/>
      <c r="N327" s="231">
        <f t="shared" ref="N327:O329" si="13">N328</f>
        <v>0</v>
      </c>
      <c r="O327" s="231">
        <f t="shared" si="13"/>
        <v>0</v>
      </c>
    </row>
    <row r="328" spans="1:15" ht="40.200000000000003" thickBot="1">
      <c r="A328" s="56" t="s">
        <v>113</v>
      </c>
      <c r="B328" s="37">
        <v>902</v>
      </c>
      <c r="C328" s="38" t="s">
        <v>421</v>
      </c>
      <c r="D328" s="38" t="s">
        <v>284</v>
      </c>
      <c r="E328" s="29" t="s">
        <v>133</v>
      </c>
      <c r="F328" s="29"/>
      <c r="G328" s="141">
        <f>G329</f>
        <v>0</v>
      </c>
      <c r="H328" s="56" t="s">
        <v>113</v>
      </c>
      <c r="I328" s="37">
        <v>902</v>
      </c>
      <c r="J328" s="38" t="s">
        <v>421</v>
      </c>
      <c r="K328" s="38" t="s">
        <v>284</v>
      </c>
      <c r="L328" s="29" t="s">
        <v>133</v>
      </c>
      <c r="M328" s="29"/>
      <c r="N328" s="141">
        <f t="shared" si="13"/>
        <v>0</v>
      </c>
      <c r="O328" s="141">
        <f t="shared" si="13"/>
        <v>0</v>
      </c>
    </row>
    <row r="329" spans="1:15" ht="27" thickBot="1">
      <c r="A329" s="211" t="s">
        <v>114</v>
      </c>
      <c r="B329" s="34">
        <v>902</v>
      </c>
      <c r="C329" s="72" t="s">
        <v>421</v>
      </c>
      <c r="D329" s="72" t="s">
        <v>284</v>
      </c>
      <c r="E329" s="30" t="s">
        <v>134</v>
      </c>
      <c r="F329" s="29"/>
      <c r="G329" s="148">
        <f>G330</f>
        <v>0</v>
      </c>
      <c r="H329" s="251" t="s">
        <v>114</v>
      </c>
      <c r="I329" s="34">
        <v>902</v>
      </c>
      <c r="J329" s="72" t="s">
        <v>421</v>
      </c>
      <c r="K329" s="72" t="s">
        <v>284</v>
      </c>
      <c r="L329" s="30" t="s">
        <v>134</v>
      </c>
      <c r="M329" s="29"/>
      <c r="N329" s="148">
        <f t="shared" si="13"/>
        <v>0</v>
      </c>
      <c r="O329" s="148">
        <f t="shared" si="13"/>
        <v>0</v>
      </c>
    </row>
    <row r="330" spans="1:15" ht="15" thickBot="1">
      <c r="A330" s="27" t="s">
        <v>436</v>
      </c>
      <c r="B330" s="33">
        <v>902</v>
      </c>
      <c r="C330" s="30" t="s">
        <v>421</v>
      </c>
      <c r="D330" s="30" t="s">
        <v>284</v>
      </c>
      <c r="E330" s="30" t="s">
        <v>134</v>
      </c>
      <c r="F330" s="30" t="s">
        <v>450</v>
      </c>
      <c r="G330" s="148"/>
      <c r="H330" s="27" t="s">
        <v>436</v>
      </c>
      <c r="I330" s="33">
        <v>902</v>
      </c>
      <c r="J330" s="30" t="s">
        <v>421</v>
      </c>
      <c r="K330" s="30" t="s">
        <v>284</v>
      </c>
      <c r="L330" s="30" t="s">
        <v>134</v>
      </c>
      <c r="M330" s="30" t="s">
        <v>450</v>
      </c>
      <c r="N330" s="148"/>
      <c r="O330" s="148"/>
    </row>
    <row r="331" spans="1:15" ht="53.4" thickBot="1">
      <c r="A331" s="226" t="s">
        <v>1017</v>
      </c>
      <c r="B331" s="227">
        <v>902</v>
      </c>
      <c r="C331" s="228" t="s">
        <v>421</v>
      </c>
      <c r="D331" s="228" t="s">
        <v>284</v>
      </c>
      <c r="E331" s="229" t="s">
        <v>688</v>
      </c>
      <c r="F331" s="229"/>
      <c r="G331" s="231">
        <f>G332+G335</f>
        <v>0</v>
      </c>
      <c r="H331" s="226" t="s">
        <v>1017</v>
      </c>
      <c r="I331" s="227">
        <v>902</v>
      </c>
      <c r="J331" s="228" t="s">
        <v>421</v>
      </c>
      <c r="K331" s="228" t="s">
        <v>284</v>
      </c>
      <c r="L331" s="229" t="s">
        <v>688</v>
      </c>
      <c r="M331" s="229"/>
      <c r="N331" s="231">
        <f>N332+N335</f>
        <v>0</v>
      </c>
      <c r="O331" s="231">
        <f>O332+O335</f>
        <v>0</v>
      </c>
    </row>
    <row r="332" spans="1:15" ht="40.200000000000003" thickBot="1">
      <c r="A332" s="100" t="s">
        <v>694</v>
      </c>
      <c r="B332" s="37">
        <v>902</v>
      </c>
      <c r="C332" s="38" t="s">
        <v>421</v>
      </c>
      <c r="D332" s="38" t="s">
        <v>284</v>
      </c>
      <c r="E332" s="29" t="s">
        <v>689</v>
      </c>
      <c r="F332" s="29" t="s">
        <v>320</v>
      </c>
      <c r="G332" s="141">
        <f>G333</f>
        <v>0</v>
      </c>
      <c r="H332" s="100" t="s">
        <v>694</v>
      </c>
      <c r="I332" s="37">
        <v>902</v>
      </c>
      <c r="J332" s="38" t="s">
        <v>421</v>
      </c>
      <c r="K332" s="38" t="s">
        <v>284</v>
      </c>
      <c r="L332" s="29" t="s">
        <v>689</v>
      </c>
      <c r="M332" s="29"/>
      <c r="N332" s="141">
        <f t="shared" ref="N332:O333" si="14">N333</f>
        <v>0</v>
      </c>
      <c r="O332" s="141">
        <f t="shared" si="14"/>
        <v>0</v>
      </c>
    </row>
    <row r="333" spans="1:15" ht="40.200000000000003" thickBot="1">
      <c r="A333" s="417" t="s">
        <v>118</v>
      </c>
      <c r="B333" s="34">
        <v>902</v>
      </c>
      <c r="C333" s="72" t="s">
        <v>421</v>
      </c>
      <c r="D333" s="72" t="s">
        <v>284</v>
      </c>
      <c r="E333" s="30" t="s">
        <v>690</v>
      </c>
      <c r="F333" s="29"/>
      <c r="G333" s="148">
        <f>G334</f>
        <v>0</v>
      </c>
      <c r="H333" s="417" t="s">
        <v>118</v>
      </c>
      <c r="I333" s="34">
        <v>902</v>
      </c>
      <c r="J333" s="72" t="s">
        <v>421</v>
      </c>
      <c r="K333" s="72" t="s">
        <v>284</v>
      </c>
      <c r="L333" s="30" t="s">
        <v>690</v>
      </c>
      <c r="M333" s="29"/>
      <c r="N333" s="148">
        <f t="shared" si="14"/>
        <v>0</v>
      </c>
      <c r="O333" s="148">
        <f t="shared" si="14"/>
        <v>0</v>
      </c>
    </row>
    <row r="334" spans="1:15" ht="15" thickBot="1">
      <c r="A334" s="27" t="s">
        <v>436</v>
      </c>
      <c r="B334" s="33">
        <v>902</v>
      </c>
      <c r="C334" s="30" t="s">
        <v>421</v>
      </c>
      <c r="D334" s="30" t="s">
        <v>284</v>
      </c>
      <c r="E334" s="30" t="s">
        <v>690</v>
      </c>
      <c r="F334" s="30" t="s">
        <v>450</v>
      </c>
      <c r="G334" s="148"/>
      <c r="H334" s="27" t="s">
        <v>436</v>
      </c>
      <c r="I334" s="33">
        <v>902</v>
      </c>
      <c r="J334" s="30" t="s">
        <v>421</v>
      </c>
      <c r="K334" s="30" t="s">
        <v>284</v>
      </c>
      <c r="L334" s="30" t="s">
        <v>690</v>
      </c>
      <c r="M334" s="30" t="s">
        <v>450</v>
      </c>
      <c r="N334" s="148"/>
      <c r="O334" s="148"/>
    </row>
    <row r="335" spans="1:15" ht="27" thickBot="1">
      <c r="A335" s="100" t="s">
        <v>1018</v>
      </c>
      <c r="B335" s="37">
        <v>902</v>
      </c>
      <c r="C335" s="38" t="s">
        <v>421</v>
      </c>
      <c r="D335" s="38" t="s">
        <v>284</v>
      </c>
      <c r="E335" s="29" t="s">
        <v>1019</v>
      </c>
      <c r="F335" s="29" t="s">
        <v>320</v>
      </c>
      <c r="G335" s="141">
        <f>G336</f>
        <v>0</v>
      </c>
      <c r="H335" s="100" t="s">
        <v>1018</v>
      </c>
      <c r="I335" s="37">
        <v>902</v>
      </c>
      <c r="J335" s="38" t="s">
        <v>421</v>
      </c>
      <c r="K335" s="38" t="s">
        <v>284</v>
      </c>
      <c r="L335" s="29" t="s">
        <v>1019</v>
      </c>
      <c r="M335" s="29" t="s">
        <v>320</v>
      </c>
      <c r="N335" s="141">
        <f>N336</f>
        <v>0</v>
      </c>
      <c r="O335" s="141">
        <f>O336</f>
        <v>0</v>
      </c>
    </row>
    <row r="336" spans="1:15" ht="40.200000000000003" thickBot="1">
      <c r="A336" s="417" t="s">
        <v>118</v>
      </c>
      <c r="B336" s="34">
        <v>902</v>
      </c>
      <c r="C336" s="72" t="s">
        <v>421</v>
      </c>
      <c r="D336" s="72" t="s">
        <v>284</v>
      </c>
      <c r="E336" s="30" t="s">
        <v>1020</v>
      </c>
      <c r="F336" s="29"/>
      <c r="G336" s="148">
        <f>G337</f>
        <v>0</v>
      </c>
      <c r="H336" s="417" t="s">
        <v>118</v>
      </c>
      <c r="I336" s="34">
        <v>902</v>
      </c>
      <c r="J336" s="72" t="s">
        <v>421</v>
      </c>
      <c r="K336" s="72" t="s">
        <v>284</v>
      </c>
      <c r="L336" s="30" t="s">
        <v>1020</v>
      </c>
      <c r="M336" s="29"/>
      <c r="N336" s="148">
        <f>N337</f>
        <v>0</v>
      </c>
      <c r="O336" s="148">
        <f>O337</f>
        <v>0</v>
      </c>
    </row>
    <row r="337" spans="1:15" ht="15" thickBot="1">
      <c r="A337" s="27" t="s">
        <v>436</v>
      </c>
      <c r="B337" s="33">
        <v>902</v>
      </c>
      <c r="C337" s="30" t="s">
        <v>421</v>
      </c>
      <c r="D337" s="30" t="s">
        <v>284</v>
      </c>
      <c r="E337" s="30" t="s">
        <v>1020</v>
      </c>
      <c r="F337" s="30" t="s">
        <v>450</v>
      </c>
      <c r="G337" s="148"/>
      <c r="H337" s="27" t="s">
        <v>436</v>
      </c>
      <c r="I337" s="33">
        <v>902</v>
      </c>
      <c r="J337" s="30" t="s">
        <v>421</v>
      </c>
      <c r="K337" s="30" t="s">
        <v>284</v>
      </c>
      <c r="L337" s="30" t="s">
        <v>1020</v>
      </c>
      <c r="M337" s="30" t="s">
        <v>450</v>
      </c>
      <c r="N337" s="148"/>
      <c r="O337" s="148"/>
    </row>
    <row r="338" spans="1:15" ht="27" thickBot="1">
      <c r="A338" s="423" t="s">
        <v>996</v>
      </c>
      <c r="B338" s="233">
        <v>902</v>
      </c>
      <c r="C338" s="229" t="s">
        <v>421</v>
      </c>
      <c r="D338" s="229" t="s">
        <v>284</v>
      </c>
      <c r="E338" s="229" t="s">
        <v>145</v>
      </c>
      <c r="F338" s="424"/>
      <c r="G338" s="230">
        <f>G340+G342</f>
        <v>0</v>
      </c>
      <c r="H338" s="423" t="s">
        <v>996</v>
      </c>
      <c r="I338" s="233">
        <v>902</v>
      </c>
      <c r="J338" s="229" t="s">
        <v>421</v>
      </c>
      <c r="K338" s="229" t="s">
        <v>284</v>
      </c>
      <c r="L338" s="229" t="s">
        <v>145</v>
      </c>
      <c r="M338" s="424"/>
      <c r="N338" s="230">
        <f>N340+N342</f>
        <v>0</v>
      </c>
      <c r="O338" s="230">
        <f>O340+O342</f>
        <v>0</v>
      </c>
    </row>
    <row r="339" spans="1:15" ht="40.200000000000003" thickBot="1">
      <c r="A339" s="56" t="s">
        <v>674</v>
      </c>
      <c r="B339" s="36">
        <v>902</v>
      </c>
      <c r="C339" s="29" t="s">
        <v>421</v>
      </c>
      <c r="D339" s="29" t="s">
        <v>284</v>
      </c>
      <c r="E339" s="29" t="s">
        <v>146</v>
      </c>
      <c r="F339" s="30"/>
      <c r="G339" s="129"/>
      <c r="H339" s="56" t="s">
        <v>674</v>
      </c>
      <c r="I339" s="36">
        <v>902</v>
      </c>
      <c r="J339" s="29" t="s">
        <v>421</v>
      </c>
      <c r="K339" s="29" t="s">
        <v>284</v>
      </c>
      <c r="L339" s="29" t="s">
        <v>146</v>
      </c>
      <c r="M339" s="30"/>
      <c r="N339" s="129"/>
      <c r="O339" s="129"/>
    </row>
    <row r="340" spans="1:15" ht="27" thickBot="1">
      <c r="A340" s="167" t="s">
        <v>449</v>
      </c>
      <c r="B340" s="33">
        <v>902</v>
      </c>
      <c r="C340" s="30" t="s">
        <v>421</v>
      </c>
      <c r="D340" s="30" t="s">
        <v>284</v>
      </c>
      <c r="E340" s="30" t="s">
        <v>553</v>
      </c>
      <c r="F340" s="30"/>
      <c r="G340" s="130">
        <f>G341</f>
        <v>0</v>
      </c>
      <c r="H340" s="251" t="s">
        <v>449</v>
      </c>
      <c r="I340" s="33">
        <v>902</v>
      </c>
      <c r="J340" s="30" t="s">
        <v>421</v>
      </c>
      <c r="K340" s="30" t="s">
        <v>284</v>
      </c>
      <c r="L340" s="30" t="s">
        <v>553</v>
      </c>
      <c r="M340" s="30"/>
      <c r="N340" s="130">
        <f>N341</f>
        <v>0</v>
      </c>
      <c r="O340" s="130">
        <f>O341</f>
        <v>0</v>
      </c>
    </row>
    <row r="341" spans="1:15" ht="15" thickBot="1">
      <c r="A341" s="27" t="s">
        <v>436</v>
      </c>
      <c r="B341" s="33">
        <v>902</v>
      </c>
      <c r="C341" s="30" t="s">
        <v>421</v>
      </c>
      <c r="D341" s="30" t="s">
        <v>284</v>
      </c>
      <c r="E341" s="30" t="s">
        <v>553</v>
      </c>
      <c r="F341" s="30" t="s">
        <v>450</v>
      </c>
      <c r="G341" s="130"/>
      <c r="H341" s="27" t="s">
        <v>436</v>
      </c>
      <c r="I341" s="33">
        <v>902</v>
      </c>
      <c r="J341" s="30" t="s">
        <v>421</v>
      </c>
      <c r="K341" s="30" t="s">
        <v>284</v>
      </c>
      <c r="L341" s="30" t="s">
        <v>553</v>
      </c>
      <c r="M341" s="30" t="s">
        <v>450</v>
      </c>
      <c r="N341" s="130"/>
      <c r="O341" s="130"/>
    </row>
    <row r="342" spans="1:15" ht="79.8" thickBot="1">
      <c r="A342" s="39" t="s">
        <v>997</v>
      </c>
      <c r="B342" s="36">
        <v>902</v>
      </c>
      <c r="C342" s="29" t="s">
        <v>421</v>
      </c>
      <c r="D342" s="29" t="s">
        <v>284</v>
      </c>
      <c r="E342" s="132" t="s">
        <v>555</v>
      </c>
      <c r="F342" s="29"/>
      <c r="G342" s="129">
        <f>G343+G345</f>
        <v>0</v>
      </c>
      <c r="H342" s="39" t="s">
        <v>997</v>
      </c>
      <c r="I342" s="36">
        <v>902</v>
      </c>
      <c r="J342" s="29" t="s">
        <v>421</v>
      </c>
      <c r="K342" s="29" t="s">
        <v>284</v>
      </c>
      <c r="L342" s="132" t="s">
        <v>555</v>
      </c>
      <c r="M342" s="29"/>
      <c r="N342" s="129">
        <f>N343+N345</f>
        <v>0</v>
      </c>
      <c r="O342" s="129">
        <f>O343+O345</f>
        <v>0</v>
      </c>
    </row>
    <row r="343" spans="1:15" ht="27" thickBot="1">
      <c r="A343" s="167" t="s">
        <v>449</v>
      </c>
      <c r="B343" s="33">
        <v>902</v>
      </c>
      <c r="C343" s="30" t="s">
        <v>421</v>
      </c>
      <c r="D343" s="30" t="s">
        <v>284</v>
      </c>
      <c r="E343" s="46" t="s">
        <v>555</v>
      </c>
      <c r="F343" s="30"/>
      <c r="G343" s="130">
        <f>G344</f>
        <v>0</v>
      </c>
      <c r="H343" s="251" t="s">
        <v>449</v>
      </c>
      <c r="I343" s="33">
        <v>902</v>
      </c>
      <c r="J343" s="30" t="s">
        <v>421</v>
      </c>
      <c r="K343" s="30" t="s">
        <v>284</v>
      </c>
      <c r="L343" s="46" t="s">
        <v>555</v>
      </c>
      <c r="M343" s="30"/>
      <c r="N343" s="130">
        <f>N344</f>
        <v>0</v>
      </c>
      <c r="O343" s="130">
        <f>O344</f>
        <v>0</v>
      </c>
    </row>
    <row r="344" spans="1:15" ht="15" thickBot="1">
      <c r="A344" s="27" t="s">
        <v>436</v>
      </c>
      <c r="B344" s="33">
        <v>902</v>
      </c>
      <c r="C344" s="30" t="s">
        <v>421</v>
      </c>
      <c r="D344" s="30" t="s">
        <v>284</v>
      </c>
      <c r="E344" s="46" t="s">
        <v>555</v>
      </c>
      <c r="F344" s="30" t="s">
        <v>450</v>
      </c>
      <c r="G344" s="130"/>
      <c r="H344" s="27" t="s">
        <v>436</v>
      </c>
      <c r="I344" s="33">
        <v>902</v>
      </c>
      <c r="J344" s="30" t="s">
        <v>421</v>
      </c>
      <c r="K344" s="30" t="s">
        <v>284</v>
      </c>
      <c r="L344" s="46" t="s">
        <v>555</v>
      </c>
      <c r="M344" s="30" t="s">
        <v>450</v>
      </c>
      <c r="N344" s="130"/>
      <c r="O344" s="130"/>
    </row>
    <row r="345" spans="1:15" ht="27" thickBot="1">
      <c r="A345" s="167" t="s">
        <v>2</v>
      </c>
      <c r="B345" s="33">
        <v>902</v>
      </c>
      <c r="C345" s="30" t="s">
        <v>421</v>
      </c>
      <c r="D345" s="30" t="s">
        <v>284</v>
      </c>
      <c r="E345" s="46" t="s">
        <v>657</v>
      </c>
      <c r="F345" s="30"/>
      <c r="G345" s="130">
        <f>G346</f>
        <v>0</v>
      </c>
      <c r="H345" s="251" t="s">
        <v>2</v>
      </c>
      <c r="I345" s="33">
        <v>902</v>
      </c>
      <c r="J345" s="30" t="s">
        <v>421</v>
      </c>
      <c r="K345" s="30" t="s">
        <v>284</v>
      </c>
      <c r="L345" s="46" t="s">
        <v>657</v>
      </c>
      <c r="M345" s="30"/>
      <c r="N345" s="130">
        <f>N346</f>
        <v>0</v>
      </c>
      <c r="O345" s="130">
        <f>O346</f>
        <v>0</v>
      </c>
    </row>
    <row r="346" spans="1:15" ht="15" thickBot="1">
      <c r="A346" s="27" t="s">
        <v>436</v>
      </c>
      <c r="B346" s="33">
        <v>902</v>
      </c>
      <c r="C346" s="30" t="s">
        <v>421</v>
      </c>
      <c r="D346" s="30" t="s">
        <v>284</v>
      </c>
      <c r="E346" s="46" t="s">
        <v>657</v>
      </c>
      <c r="F346" s="30" t="s">
        <v>450</v>
      </c>
      <c r="G346" s="130"/>
      <c r="H346" s="27" t="s">
        <v>436</v>
      </c>
      <c r="I346" s="33">
        <v>902</v>
      </c>
      <c r="J346" s="30" t="s">
        <v>421</v>
      </c>
      <c r="K346" s="30" t="s">
        <v>284</v>
      </c>
      <c r="L346" s="46" t="s">
        <v>657</v>
      </c>
      <c r="M346" s="30" t="s">
        <v>450</v>
      </c>
      <c r="N346" s="130"/>
      <c r="O346" s="130"/>
    </row>
    <row r="347" spans="1:15" ht="40.200000000000003" thickBot="1">
      <c r="A347" s="232" t="s">
        <v>1013</v>
      </c>
      <c r="B347" s="233">
        <v>902</v>
      </c>
      <c r="C347" s="229" t="s">
        <v>421</v>
      </c>
      <c r="D347" s="229" t="s">
        <v>284</v>
      </c>
      <c r="E347" s="229" t="s">
        <v>562</v>
      </c>
      <c r="F347" s="229"/>
      <c r="G347" s="230">
        <f>G348</f>
        <v>0</v>
      </c>
      <c r="H347" s="232" t="s">
        <v>1013</v>
      </c>
      <c r="I347" s="233">
        <v>902</v>
      </c>
      <c r="J347" s="229" t="s">
        <v>421</v>
      </c>
      <c r="K347" s="229" t="s">
        <v>284</v>
      </c>
      <c r="L347" s="229" t="s">
        <v>562</v>
      </c>
      <c r="M347" s="229"/>
      <c r="N347" s="230">
        <f t="shared" ref="N347:O349" si="15">N348</f>
        <v>0</v>
      </c>
      <c r="O347" s="230">
        <f t="shared" si="15"/>
        <v>0</v>
      </c>
    </row>
    <row r="348" spans="1:15" ht="27" thickBot="1">
      <c r="A348" s="39" t="s">
        <v>516</v>
      </c>
      <c r="B348" s="36">
        <v>902</v>
      </c>
      <c r="C348" s="29" t="s">
        <v>421</v>
      </c>
      <c r="D348" s="29" t="s">
        <v>284</v>
      </c>
      <c r="E348" s="132" t="s">
        <v>563</v>
      </c>
      <c r="F348" s="29"/>
      <c r="G348" s="129">
        <f>G349</f>
        <v>0</v>
      </c>
      <c r="H348" s="39" t="s">
        <v>516</v>
      </c>
      <c r="I348" s="36">
        <v>902</v>
      </c>
      <c r="J348" s="29" t="s">
        <v>421</v>
      </c>
      <c r="K348" s="29" t="s">
        <v>284</v>
      </c>
      <c r="L348" s="132" t="s">
        <v>563</v>
      </c>
      <c r="M348" s="29"/>
      <c r="N348" s="129">
        <f t="shared" si="15"/>
        <v>0</v>
      </c>
      <c r="O348" s="129">
        <f t="shared" si="15"/>
        <v>0</v>
      </c>
    </row>
    <row r="349" spans="1:15" ht="27" thickBot="1">
      <c r="A349" s="167" t="s">
        <v>449</v>
      </c>
      <c r="B349" s="33">
        <v>902</v>
      </c>
      <c r="C349" s="30" t="s">
        <v>421</v>
      </c>
      <c r="D349" s="30" t="s">
        <v>284</v>
      </c>
      <c r="E349" s="46" t="s">
        <v>561</v>
      </c>
      <c r="F349" s="30"/>
      <c r="G349" s="130">
        <f>G350</f>
        <v>0</v>
      </c>
      <c r="H349" s="251" t="s">
        <v>449</v>
      </c>
      <c r="I349" s="33">
        <v>902</v>
      </c>
      <c r="J349" s="30" t="s">
        <v>421</v>
      </c>
      <c r="K349" s="30" t="s">
        <v>284</v>
      </c>
      <c r="L349" s="46" t="s">
        <v>561</v>
      </c>
      <c r="M349" s="30"/>
      <c r="N349" s="130">
        <f t="shared" si="15"/>
        <v>0</v>
      </c>
      <c r="O349" s="130">
        <f t="shared" si="15"/>
        <v>0</v>
      </c>
    </row>
    <row r="350" spans="1:15" ht="15" thickBot="1">
      <c r="A350" s="27" t="s">
        <v>436</v>
      </c>
      <c r="B350" s="33">
        <v>902</v>
      </c>
      <c r="C350" s="30" t="s">
        <v>421</v>
      </c>
      <c r="D350" s="30" t="s">
        <v>284</v>
      </c>
      <c r="E350" s="46" t="s">
        <v>561</v>
      </c>
      <c r="F350" s="30" t="s">
        <v>450</v>
      </c>
      <c r="G350" s="130"/>
      <c r="H350" s="27" t="s">
        <v>436</v>
      </c>
      <c r="I350" s="33">
        <v>902</v>
      </c>
      <c r="J350" s="30" t="s">
        <v>421</v>
      </c>
      <c r="K350" s="30" t="s">
        <v>284</v>
      </c>
      <c r="L350" s="46" t="s">
        <v>561</v>
      </c>
      <c r="M350" s="30" t="s">
        <v>450</v>
      </c>
      <c r="N350" s="130"/>
      <c r="O350" s="130"/>
    </row>
    <row r="351" spans="1:15" ht="15" thickBot="1">
      <c r="A351" s="73" t="s">
        <v>440</v>
      </c>
      <c r="B351" s="69">
        <v>902</v>
      </c>
      <c r="C351" s="70" t="s">
        <v>422</v>
      </c>
      <c r="D351" s="70"/>
      <c r="E351" s="70"/>
      <c r="F351" s="70"/>
      <c r="G351" s="144">
        <f>G352+G357+G360+G365</f>
        <v>5742.1</v>
      </c>
      <c r="H351" s="73" t="s">
        <v>440</v>
      </c>
      <c r="I351" s="69">
        <v>902</v>
      </c>
      <c r="J351" s="70" t="s">
        <v>422</v>
      </c>
      <c r="K351" s="70"/>
      <c r="L351" s="70"/>
      <c r="M351" s="70"/>
      <c r="N351" s="144">
        <f>N352+N357+N360+N365</f>
        <v>6048.4</v>
      </c>
      <c r="O351" s="144">
        <f>O352+O357+O360+O365</f>
        <v>6354.8</v>
      </c>
    </row>
    <row r="352" spans="1:15" ht="15" thickBot="1">
      <c r="A352" s="39" t="s">
        <v>288</v>
      </c>
      <c r="B352" s="37">
        <v>902</v>
      </c>
      <c r="C352" s="38" t="s">
        <v>422</v>
      </c>
      <c r="D352" s="38" t="s">
        <v>420</v>
      </c>
      <c r="E352" s="38"/>
      <c r="F352" s="38"/>
      <c r="G352" s="129">
        <f>G353</f>
        <v>120</v>
      </c>
      <c r="H352" s="39" t="s">
        <v>288</v>
      </c>
      <c r="I352" s="37">
        <v>902</v>
      </c>
      <c r="J352" s="38" t="s">
        <v>422</v>
      </c>
      <c r="K352" s="38" t="s">
        <v>420</v>
      </c>
      <c r="L352" s="38"/>
      <c r="M352" s="38"/>
      <c r="N352" s="129">
        <f>N353</f>
        <v>120</v>
      </c>
      <c r="O352" s="129">
        <f>O353</f>
        <v>120</v>
      </c>
    </row>
    <row r="353" spans="1:15" ht="27.6" thickBot="1">
      <c r="A353" s="58" t="s">
        <v>247</v>
      </c>
      <c r="B353" s="29" t="s">
        <v>278</v>
      </c>
      <c r="C353" s="38" t="s">
        <v>422</v>
      </c>
      <c r="D353" s="38" t="s">
        <v>420</v>
      </c>
      <c r="E353" s="29" t="s">
        <v>261</v>
      </c>
      <c r="F353" s="38"/>
      <c r="G353" s="129">
        <f>G354</f>
        <v>120</v>
      </c>
      <c r="H353" s="58" t="s">
        <v>247</v>
      </c>
      <c r="I353" s="29" t="s">
        <v>278</v>
      </c>
      <c r="J353" s="38" t="s">
        <v>422</v>
      </c>
      <c r="K353" s="38" t="s">
        <v>420</v>
      </c>
      <c r="L353" s="29" t="s">
        <v>261</v>
      </c>
      <c r="M353" s="38"/>
      <c r="N353" s="129">
        <f>N354</f>
        <v>120</v>
      </c>
      <c r="O353" s="129">
        <f>O354</f>
        <v>120</v>
      </c>
    </row>
    <row r="354" spans="1:15" ht="40.799999999999997" thickBot="1">
      <c r="A354" s="57" t="s">
        <v>251</v>
      </c>
      <c r="B354" s="30" t="s">
        <v>278</v>
      </c>
      <c r="C354" s="30" t="s">
        <v>422</v>
      </c>
      <c r="D354" s="72" t="s">
        <v>420</v>
      </c>
      <c r="E354" s="30" t="s">
        <v>264</v>
      </c>
      <c r="F354" s="29"/>
      <c r="G354" s="130">
        <f>G355+G356</f>
        <v>120</v>
      </c>
      <c r="H354" s="57" t="s">
        <v>251</v>
      </c>
      <c r="I354" s="30" t="s">
        <v>278</v>
      </c>
      <c r="J354" s="30" t="s">
        <v>422</v>
      </c>
      <c r="K354" s="72" t="s">
        <v>420</v>
      </c>
      <c r="L354" s="30" t="s">
        <v>264</v>
      </c>
      <c r="M354" s="29"/>
      <c r="N354" s="130">
        <f>N355+N356</f>
        <v>120</v>
      </c>
      <c r="O354" s="130">
        <f>O355+O356</f>
        <v>120</v>
      </c>
    </row>
    <row r="355" spans="1:15" ht="40.200000000000003" thickBot="1">
      <c r="A355" s="31" t="s">
        <v>439</v>
      </c>
      <c r="B355" s="30" t="s">
        <v>278</v>
      </c>
      <c r="C355" s="30" t="s">
        <v>422</v>
      </c>
      <c r="D355" s="72" t="s">
        <v>420</v>
      </c>
      <c r="E355" s="30" t="s">
        <v>264</v>
      </c>
      <c r="F355" s="30" t="s">
        <v>341</v>
      </c>
      <c r="G355" s="130">
        <v>104.3</v>
      </c>
      <c r="H355" s="31" t="s">
        <v>439</v>
      </c>
      <c r="I355" s="30" t="s">
        <v>278</v>
      </c>
      <c r="J355" s="30" t="s">
        <v>422</v>
      </c>
      <c r="K355" s="72" t="s">
        <v>420</v>
      </c>
      <c r="L355" s="30" t="s">
        <v>264</v>
      </c>
      <c r="M355" s="30" t="s">
        <v>341</v>
      </c>
      <c r="N355" s="130">
        <v>104.3</v>
      </c>
      <c r="O355" s="130">
        <v>104.3</v>
      </c>
    </row>
    <row r="356" spans="1:15" ht="15" thickBot="1">
      <c r="A356" s="28" t="s">
        <v>436</v>
      </c>
      <c r="B356" s="30" t="s">
        <v>278</v>
      </c>
      <c r="C356" s="30" t="s">
        <v>422</v>
      </c>
      <c r="D356" s="72" t="s">
        <v>420</v>
      </c>
      <c r="E356" s="30" t="s">
        <v>264</v>
      </c>
      <c r="F356" s="30" t="s">
        <v>450</v>
      </c>
      <c r="G356" s="130">
        <v>15.7</v>
      </c>
      <c r="H356" s="28" t="s">
        <v>436</v>
      </c>
      <c r="I356" s="30" t="s">
        <v>278</v>
      </c>
      <c r="J356" s="30" t="s">
        <v>422</v>
      </c>
      <c r="K356" s="72" t="s">
        <v>420</v>
      </c>
      <c r="L356" s="30" t="s">
        <v>264</v>
      </c>
      <c r="M356" s="30" t="s">
        <v>450</v>
      </c>
      <c r="N356" s="130">
        <v>15.7</v>
      </c>
      <c r="O356" s="130">
        <v>15.7</v>
      </c>
    </row>
    <row r="357" spans="1:15" ht="15" thickBot="1">
      <c r="A357" s="39" t="s">
        <v>289</v>
      </c>
      <c r="B357" s="29" t="s">
        <v>278</v>
      </c>
      <c r="C357" s="29" t="s">
        <v>422</v>
      </c>
      <c r="D357" s="38" t="s">
        <v>423</v>
      </c>
      <c r="E357" s="29"/>
      <c r="F357" s="29"/>
      <c r="G357" s="129">
        <f>G358</f>
        <v>126</v>
      </c>
      <c r="H357" s="39" t="s">
        <v>289</v>
      </c>
      <c r="I357" s="29" t="s">
        <v>278</v>
      </c>
      <c r="J357" s="29" t="s">
        <v>422</v>
      </c>
      <c r="K357" s="38" t="s">
        <v>423</v>
      </c>
      <c r="L357" s="29"/>
      <c r="M357" s="29"/>
      <c r="N357" s="129">
        <f>N358</f>
        <v>126</v>
      </c>
      <c r="O357" s="129">
        <f>O358</f>
        <v>126</v>
      </c>
    </row>
    <row r="358" spans="1:15" ht="40.799999999999997" thickBot="1">
      <c r="A358" s="57" t="s">
        <v>255</v>
      </c>
      <c r="B358" s="30" t="s">
        <v>278</v>
      </c>
      <c r="C358" s="30" t="s">
        <v>422</v>
      </c>
      <c r="D358" s="72" t="s">
        <v>423</v>
      </c>
      <c r="E358" s="30" t="s">
        <v>266</v>
      </c>
      <c r="F358" s="29"/>
      <c r="G358" s="130">
        <f>G359</f>
        <v>126</v>
      </c>
      <c r="H358" s="57" t="s">
        <v>255</v>
      </c>
      <c r="I358" s="30" t="s">
        <v>278</v>
      </c>
      <c r="J358" s="30" t="s">
        <v>422</v>
      </c>
      <c r="K358" s="72" t="s">
        <v>423</v>
      </c>
      <c r="L358" s="30" t="s">
        <v>266</v>
      </c>
      <c r="M358" s="29"/>
      <c r="N358" s="130">
        <f>N359</f>
        <v>126</v>
      </c>
      <c r="O358" s="130">
        <f>O359</f>
        <v>126</v>
      </c>
    </row>
    <row r="359" spans="1:15" ht="15" thickBot="1">
      <c r="A359" s="28" t="s">
        <v>436</v>
      </c>
      <c r="B359" s="30" t="s">
        <v>278</v>
      </c>
      <c r="C359" s="30" t="s">
        <v>422</v>
      </c>
      <c r="D359" s="72" t="s">
        <v>423</v>
      </c>
      <c r="E359" s="30" t="s">
        <v>266</v>
      </c>
      <c r="F359" s="30" t="s">
        <v>450</v>
      </c>
      <c r="G359" s="130">
        <v>126</v>
      </c>
      <c r="H359" s="28" t="s">
        <v>436</v>
      </c>
      <c r="I359" s="30" t="s">
        <v>278</v>
      </c>
      <c r="J359" s="30" t="s">
        <v>422</v>
      </c>
      <c r="K359" s="72" t="s">
        <v>423</v>
      </c>
      <c r="L359" s="30" t="s">
        <v>266</v>
      </c>
      <c r="M359" s="30" t="s">
        <v>450</v>
      </c>
      <c r="N359" s="130">
        <v>126</v>
      </c>
      <c r="O359" s="130">
        <v>126</v>
      </c>
    </row>
    <row r="360" spans="1:15" ht="15" thickBot="1">
      <c r="A360" s="39" t="s">
        <v>404</v>
      </c>
      <c r="B360" s="29" t="s">
        <v>278</v>
      </c>
      <c r="C360" s="29" t="s">
        <v>422</v>
      </c>
      <c r="D360" s="38" t="s">
        <v>426</v>
      </c>
      <c r="E360" s="29"/>
      <c r="F360" s="29"/>
      <c r="G360" s="129">
        <f>G361</f>
        <v>5291</v>
      </c>
      <c r="H360" s="39" t="s">
        <v>404</v>
      </c>
      <c r="I360" s="29" t="s">
        <v>278</v>
      </c>
      <c r="J360" s="29" t="s">
        <v>422</v>
      </c>
      <c r="K360" s="38" t="s">
        <v>426</v>
      </c>
      <c r="L360" s="29"/>
      <c r="M360" s="29"/>
      <c r="N360" s="129">
        <f t="shared" ref="N360:O363" si="16">N361</f>
        <v>5593</v>
      </c>
      <c r="O360" s="129">
        <f t="shared" si="16"/>
        <v>5895</v>
      </c>
    </row>
    <row r="361" spans="1:15" ht="15" thickBot="1">
      <c r="A361" s="56" t="s">
        <v>192</v>
      </c>
      <c r="B361" s="29" t="s">
        <v>278</v>
      </c>
      <c r="C361" s="38" t="s">
        <v>422</v>
      </c>
      <c r="D361" s="38" t="s">
        <v>426</v>
      </c>
      <c r="E361" s="29" t="s">
        <v>244</v>
      </c>
      <c r="F361" s="38"/>
      <c r="G361" s="129">
        <f>G362</f>
        <v>5291</v>
      </c>
      <c r="H361" s="56" t="s">
        <v>192</v>
      </c>
      <c r="I361" s="29" t="s">
        <v>278</v>
      </c>
      <c r="J361" s="38" t="s">
        <v>422</v>
      </c>
      <c r="K361" s="38" t="s">
        <v>426</v>
      </c>
      <c r="L361" s="29" t="s">
        <v>244</v>
      </c>
      <c r="M361" s="38"/>
      <c r="N361" s="129">
        <f t="shared" si="16"/>
        <v>5593</v>
      </c>
      <c r="O361" s="129">
        <f t="shared" si="16"/>
        <v>5895</v>
      </c>
    </row>
    <row r="362" spans="1:15" ht="15" thickBot="1">
      <c r="A362" s="31" t="s">
        <v>196</v>
      </c>
      <c r="B362" s="30" t="s">
        <v>278</v>
      </c>
      <c r="C362" s="30" t="s">
        <v>422</v>
      </c>
      <c r="D362" s="72" t="s">
        <v>426</v>
      </c>
      <c r="E362" s="30" t="s">
        <v>244</v>
      </c>
      <c r="F362" s="29"/>
      <c r="G362" s="130">
        <f>G363</f>
        <v>5291</v>
      </c>
      <c r="H362" s="31" t="s">
        <v>196</v>
      </c>
      <c r="I362" s="30" t="s">
        <v>278</v>
      </c>
      <c r="J362" s="30" t="s">
        <v>422</v>
      </c>
      <c r="K362" s="72" t="s">
        <v>426</v>
      </c>
      <c r="L362" s="30" t="s">
        <v>244</v>
      </c>
      <c r="M362" s="29"/>
      <c r="N362" s="130">
        <f t="shared" si="16"/>
        <v>5593</v>
      </c>
      <c r="O362" s="130">
        <f t="shared" si="16"/>
        <v>5895</v>
      </c>
    </row>
    <row r="363" spans="1:15" ht="40.200000000000003" thickBot="1">
      <c r="A363" s="167" t="s">
        <v>118</v>
      </c>
      <c r="B363" s="30" t="s">
        <v>278</v>
      </c>
      <c r="C363" s="30" t="s">
        <v>422</v>
      </c>
      <c r="D363" s="72" t="s">
        <v>426</v>
      </c>
      <c r="E363" s="30" t="s">
        <v>245</v>
      </c>
      <c r="F363" s="29" t="s">
        <v>320</v>
      </c>
      <c r="G363" s="130">
        <f>G364</f>
        <v>5291</v>
      </c>
      <c r="H363" s="251" t="s">
        <v>118</v>
      </c>
      <c r="I363" s="30" t="s">
        <v>278</v>
      </c>
      <c r="J363" s="30" t="s">
        <v>422</v>
      </c>
      <c r="K363" s="72" t="s">
        <v>426</v>
      </c>
      <c r="L363" s="30" t="s">
        <v>245</v>
      </c>
      <c r="M363" s="29" t="s">
        <v>320</v>
      </c>
      <c r="N363" s="130">
        <f t="shared" si="16"/>
        <v>5593</v>
      </c>
      <c r="O363" s="130">
        <f t="shared" si="16"/>
        <v>5895</v>
      </c>
    </row>
    <row r="364" spans="1:15" ht="15" thickBot="1">
      <c r="A364" s="28" t="s">
        <v>436</v>
      </c>
      <c r="B364" s="30" t="s">
        <v>278</v>
      </c>
      <c r="C364" s="30" t="s">
        <v>422</v>
      </c>
      <c r="D364" s="72" t="s">
        <v>426</v>
      </c>
      <c r="E364" s="30" t="s">
        <v>245</v>
      </c>
      <c r="F364" s="30" t="s">
        <v>450</v>
      </c>
      <c r="G364" s="130">
        <v>5291</v>
      </c>
      <c r="H364" s="28" t="s">
        <v>436</v>
      </c>
      <c r="I364" s="30" t="s">
        <v>278</v>
      </c>
      <c r="J364" s="30" t="s">
        <v>422</v>
      </c>
      <c r="K364" s="72" t="s">
        <v>426</v>
      </c>
      <c r="L364" s="30" t="s">
        <v>245</v>
      </c>
      <c r="M364" s="30" t="s">
        <v>450</v>
      </c>
      <c r="N364" s="130">
        <v>5593</v>
      </c>
      <c r="O364" s="130">
        <v>5895</v>
      </c>
    </row>
    <row r="365" spans="1:15" ht="15" thickBot="1">
      <c r="A365" s="39" t="s">
        <v>405</v>
      </c>
      <c r="B365" s="37">
        <v>902</v>
      </c>
      <c r="C365" s="38" t="s">
        <v>422</v>
      </c>
      <c r="D365" s="38" t="s">
        <v>339</v>
      </c>
      <c r="E365" s="38"/>
      <c r="F365" s="38"/>
      <c r="G365" s="141">
        <f>G366+G370+G381+G394</f>
        <v>205.10000000000002</v>
      </c>
      <c r="H365" s="39" t="s">
        <v>405</v>
      </c>
      <c r="I365" s="37">
        <v>902</v>
      </c>
      <c r="J365" s="38" t="s">
        <v>422</v>
      </c>
      <c r="K365" s="38" t="s">
        <v>339</v>
      </c>
      <c r="L365" s="38"/>
      <c r="M365" s="38"/>
      <c r="N365" s="141">
        <f>N366+N370+N381+N394</f>
        <v>209.4</v>
      </c>
      <c r="O365" s="141">
        <f>O366+O370+O381+O394</f>
        <v>213.79999999999998</v>
      </c>
    </row>
    <row r="366" spans="1:15" ht="40.200000000000003" thickBot="1">
      <c r="A366" s="60" t="s">
        <v>992</v>
      </c>
      <c r="B366" s="37">
        <v>902</v>
      </c>
      <c r="C366" s="38" t="s">
        <v>422</v>
      </c>
      <c r="D366" s="38" t="s">
        <v>339</v>
      </c>
      <c r="E366" s="29" t="s">
        <v>138</v>
      </c>
      <c r="F366" s="29"/>
      <c r="G366" s="129">
        <f>G367</f>
        <v>0</v>
      </c>
      <c r="H366" s="60" t="s">
        <v>992</v>
      </c>
      <c r="I366" s="37">
        <v>902</v>
      </c>
      <c r="J366" s="38" t="s">
        <v>422</v>
      </c>
      <c r="K366" s="38" t="s">
        <v>339</v>
      </c>
      <c r="L366" s="29" t="s">
        <v>138</v>
      </c>
      <c r="M366" s="29"/>
      <c r="N366" s="129">
        <f t="shared" ref="N366:O368" si="17">N367</f>
        <v>0</v>
      </c>
      <c r="O366" s="129">
        <f t="shared" si="17"/>
        <v>0</v>
      </c>
    </row>
    <row r="367" spans="1:15" ht="40.200000000000003" thickBot="1">
      <c r="A367" s="56" t="s">
        <v>117</v>
      </c>
      <c r="B367" s="37">
        <v>902</v>
      </c>
      <c r="C367" s="38" t="s">
        <v>422</v>
      </c>
      <c r="D367" s="38" t="s">
        <v>339</v>
      </c>
      <c r="E367" s="29" t="s">
        <v>139</v>
      </c>
      <c r="F367" s="30"/>
      <c r="G367" s="129">
        <f>G368</f>
        <v>0</v>
      </c>
      <c r="H367" s="56" t="s">
        <v>117</v>
      </c>
      <c r="I367" s="37">
        <v>902</v>
      </c>
      <c r="J367" s="38" t="s">
        <v>422</v>
      </c>
      <c r="K367" s="38" t="s">
        <v>339</v>
      </c>
      <c r="L367" s="29" t="s">
        <v>139</v>
      </c>
      <c r="M367" s="30"/>
      <c r="N367" s="129">
        <f t="shared" si="17"/>
        <v>0</v>
      </c>
      <c r="O367" s="129">
        <f t="shared" si="17"/>
        <v>0</v>
      </c>
    </row>
    <row r="368" spans="1:15" ht="40.200000000000003" thickBot="1">
      <c r="A368" s="167" t="s">
        <v>118</v>
      </c>
      <c r="B368" s="34">
        <v>902</v>
      </c>
      <c r="C368" s="72" t="s">
        <v>422</v>
      </c>
      <c r="D368" s="72" t="s">
        <v>339</v>
      </c>
      <c r="E368" s="30" t="s">
        <v>140</v>
      </c>
      <c r="F368" s="30"/>
      <c r="G368" s="130">
        <f>G369</f>
        <v>0</v>
      </c>
      <c r="H368" s="251" t="s">
        <v>118</v>
      </c>
      <c r="I368" s="34">
        <v>902</v>
      </c>
      <c r="J368" s="72" t="s">
        <v>422</v>
      </c>
      <c r="K368" s="72" t="s">
        <v>339</v>
      </c>
      <c r="L368" s="30" t="s">
        <v>140</v>
      </c>
      <c r="M368" s="30"/>
      <c r="N368" s="130">
        <f t="shared" si="17"/>
        <v>0</v>
      </c>
      <c r="O368" s="130">
        <f t="shared" si="17"/>
        <v>0</v>
      </c>
    </row>
    <row r="369" spans="1:15" ht="27.6" thickBot="1">
      <c r="A369" s="43" t="s">
        <v>609</v>
      </c>
      <c r="B369" s="33">
        <v>902</v>
      </c>
      <c r="C369" s="30" t="s">
        <v>422</v>
      </c>
      <c r="D369" s="30" t="s">
        <v>339</v>
      </c>
      <c r="E369" s="30" t="s">
        <v>140</v>
      </c>
      <c r="F369" s="30" t="s">
        <v>608</v>
      </c>
      <c r="G369" s="130"/>
      <c r="H369" s="43" t="s">
        <v>609</v>
      </c>
      <c r="I369" s="33">
        <v>902</v>
      </c>
      <c r="J369" s="30" t="s">
        <v>422</v>
      </c>
      <c r="K369" s="30" t="s">
        <v>339</v>
      </c>
      <c r="L369" s="30" t="s">
        <v>140</v>
      </c>
      <c r="M369" s="30" t="s">
        <v>608</v>
      </c>
      <c r="N369" s="130"/>
      <c r="O369" s="130"/>
    </row>
    <row r="370" spans="1:15" ht="27" thickBot="1">
      <c r="A370" s="60" t="s">
        <v>993</v>
      </c>
      <c r="B370" s="37">
        <v>902</v>
      </c>
      <c r="C370" s="38" t="s">
        <v>422</v>
      </c>
      <c r="D370" s="38" t="s">
        <v>339</v>
      </c>
      <c r="E370" s="29" t="s">
        <v>141</v>
      </c>
      <c r="F370" s="29"/>
      <c r="G370" s="129">
        <f>G371+G374</f>
        <v>205.10000000000002</v>
      </c>
      <c r="H370" s="60" t="s">
        <v>993</v>
      </c>
      <c r="I370" s="37">
        <v>902</v>
      </c>
      <c r="J370" s="38" t="s">
        <v>422</v>
      </c>
      <c r="K370" s="38" t="s">
        <v>339</v>
      </c>
      <c r="L370" s="29" t="s">
        <v>141</v>
      </c>
      <c r="M370" s="29"/>
      <c r="N370" s="129">
        <f>N371+N374</f>
        <v>209.4</v>
      </c>
      <c r="O370" s="129">
        <f>O371+O374</f>
        <v>213.79999999999998</v>
      </c>
    </row>
    <row r="371" spans="1:15" ht="27" thickBot="1">
      <c r="A371" s="60" t="s">
        <v>310</v>
      </c>
      <c r="B371" s="37">
        <v>902</v>
      </c>
      <c r="C371" s="38" t="s">
        <v>422</v>
      </c>
      <c r="D371" s="38" t="s">
        <v>339</v>
      </c>
      <c r="E371" s="29" t="s">
        <v>142</v>
      </c>
      <c r="F371" s="29"/>
      <c r="G371" s="129">
        <f>G372</f>
        <v>0</v>
      </c>
      <c r="H371" s="60" t="s">
        <v>310</v>
      </c>
      <c r="I371" s="37">
        <v>902</v>
      </c>
      <c r="J371" s="38" t="s">
        <v>422</v>
      </c>
      <c r="K371" s="38" t="s">
        <v>339</v>
      </c>
      <c r="L371" s="29" t="s">
        <v>142</v>
      </c>
      <c r="M371" s="29"/>
      <c r="N371" s="129">
        <f>N372</f>
        <v>0</v>
      </c>
      <c r="O371" s="129">
        <f>O372</f>
        <v>0</v>
      </c>
    </row>
    <row r="372" spans="1:15" ht="40.200000000000003" thickBot="1">
      <c r="A372" s="167" t="s">
        <v>118</v>
      </c>
      <c r="B372" s="34">
        <v>902</v>
      </c>
      <c r="C372" s="72" t="s">
        <v>422</v>
      </c>
      <c r="D372" s="72" t="s">
        <v>339</v>
      </c>
      <c r="E372" s="30" t="s">
        <v>143</v>
      </c>
      <c r="F372" s="30"/>
      <c r="G372" s="130">
        <f>G373</f>
        <v>0</v>
      </c>
      <c r="H372" s="251" t="s">
        <v>118</v>
      </c>
      <c r="I372" s="34">
        <v>902</v>
      </c>
      <c r="J372" s="72" t="s">
        <v>422</v>
      </c>
      <c r="K372" s="72" t="s">
        <v>339</v>
      </c>
      <c r="L372" s="30" t="s">
        <v>143</v>
      </c>
      <c r="M372" s="30"/>
      <c r="N372" s="130">
        <f>N373</f>
        <v>0</v>
      </c>
      <c r="O372" s="130">
        <f>O373</f>
        <v>0</v>
      </c>
    </row>
    <row r="373" spans="1:15" ht="15" thickBot="1">
      <c r="A373" s="27" t="s">
        <v>436</v>
      </c>
      <c r="B373" s="33">
        <v>902</v>
      </c>
      <c r="C373" s="30" t="s">
        <v>422</v>
      </c>
      <c r="D373" s="30" t="s">
        <v>339</v>
      </c>
      <c r="E373" s="30" t="s">
        <v>143</v>
      </c>
      <c r="F373" s="30" t="s">
        <v>450</v>
      </c>
      <c r="G373" s="130"/>
      <c r="H373" s="27" t="s">
        <v>436</v>
      </c>
      <c r="I373" s="33">
        <v>902</v>
      </c>
      <c r="J373" s="30" t="s">
        <v>422</v>
      </c>
      <c r="K373" s="30" t="s">
        <v>339</v>
      </c>
      <c r="L373" s="30" t="s">
        <v>143</v>
      </c>
      <c r="M373" s="30" t="s">
        <v>450</v>
      </c>
      <c r="N373" s="130"/>
      <c r="O373" s="130"/>
    </row>
    <row r="374" spans="1:15" ht="27" thickBot="1">
      <c r="A374" s="56" t="s">
        <v>119</v>
      </c>
      <c r="B374" s="37">
        <v>902</v>
      </c>
      <c r="C374" s="38" t="s">
        <v>422</v>
      </c>
      <c r="D374" s="38" t="s">
        <v>339</v>
      </c>
      <c r="E374" s="29" t="s">
        <v>144</v>
      </c>
      <c r="F374" s="30"/>
      <c r="G374" s="129">
        <f>G377+G379+G375</f>
        <v>205.10000000000002</v>
      </c>
      <c r="H374" s="56" t="s">
        <v>119</v>
      </c>
      <c r="I374" s="37">
        <v>902</v>
      </c>
      <c r="J374" s="38" t="s">
        <v>422</v>
      </c>
      <c r="K374" s="38" t="s">
        <v>339</v>
      </c>
      <c r="L374" s="29" t="s">
        <v>144</v>
      </c>
      <c r="M374" s="30"/>
      <c r="N374" s="129">
        <f>N377+N379+N375</f>
        <v>209.4</v>
      </c>
      <c r="O374" s="129">
        <f>O377+O379+O375</f>
        <v>213.79999999999998</v>
      </c>
    </row>
    <row r="375" spans="1:15" ht="40.200000000000003" thickBot="1">
      <c r="A375" s="167" t="s">
        <v>118</v>
      </c>
      <c r="B375" s="34">
        <v>902</v>
      </c>
      <c r="C375" s="72" t="s">
        <v>422</v>
      </c>
      <c r="D375" s="72" t="s">
        <v>339</v>
      </c>
      <c r="E375" s="30" t="s">
        <v>452</v>
      </c>
      <c r="F375" s="30"/>
      <c r="G375" s="130">
        <f>G376</f>
        <v>0</v>
      </c>
      <c r="H375" s="251" t="s">
        <v>118</v>
      </c>
      <c r="I375" s="34">
        <v>902</v>
      </c>
      <c r="J375" s="72" t="s">
        <v>422</v>
      </c>
      <c r="K375" s="72" t="s">
        <v>339</v>
      </c>
      <c r="L375" s="30" t="s">
        <v>452</v>
      </c>
      <c r="M375" s="30"/>
      <c r="N375" s="130">
        <f>N376</f>
        <v>0</v>
      </c>
      <c r="O375" s="130">
        <f>O376</f>
        <v>0</v>
      </c>
    </row>
    <row r="376" spans="1:15" ht="24.6" thickBot="1">
      <c r="A376" s="27" t="s">
        <v>609</v>
      </c>
      <c r="B376" s="33">
        <v>902</v>
      </c>
      <c r="C376" s="30" t="s">
        <v>422</v>
      </c>
      <c r="D376" s="30" t="s">
        <v>339</v>
      </c>
      <c r="E376" s="30" t="s">
        <v>452</v>
      </c>
      <c r="F376" s="30" t="s">
        <v>608</v>
      </c>
      <c r="G376" s="130"/>
      <c r="H376" s="27" t="s">
        <v>609</v>
      </c>
      <c r="I376" s="33">
        <v>902</v>
      </c>
      <c r="J376" s="30" t="s">
        <v>422</v>
      </c>
      <c r="K376" s="30" t="s">
        <v>339</v>
      </c>
      <c r="L376" s="30" t="s">
        <v>452</v>
      </c>
      <c r="M376" s="30" t="s">
        <v>608</v>
      </c>
      <c r="N376" s="130"/>
      <c r="O376" s="130"/>
    </row>
    <row r="377" spans="1:15" ht="53.4" thickBot="1">
      <c r="A377" s="68" t="s">
        <v>994</v>
      </c>
      <c r="B377" s="34">
        <v>902</v>
      </c>
      <c r="C377" s="72" t="s">
        <v>422</v>
      </c>
      <c r="D377" s="72" t="s">
        <v>339</v>
      </c>
      <c r="E377" s="30" t="s">
        <v>702</v>
      </c>
      <c r="F377" s="29"/>
      <c r="G377" s="130">
        <f>G378</f>
        <v>194.8</v>
      </c>
      <c r="H377" s="68" t="s">
        <v>994</v>
      </c>
      <c r="I377" s="34">
        <v>902</v>
      </c>
      <c r="J377" s="72" t="s">
        <v>422</v>
      </c>
      <c r="K377" s="72" t="s">
        <v>339</v>
      </c>
      <c r="L377" s="30" t="s">
        <v>702</v>
      </c>
      <c r="M377" s="29"/>
      <c r="N377" s="130">
        <f>N378</f>
        <v>198.9</v>
      </c>
      <c r="O377" s="130">
        <f>O378</f>
        <v>203.1</v>
      </c>
    </row>
    <row r="378" spans="1:15" ht="24.6" thickBot="1">
      <c r="A378" s="27" t="s">
        <v>609</v>
      </c>
      <c r="B378" s="33">
        <v>902</v>
      </c>
      <c r="C378" s="30" t="s">
        <v>422</v>
      </c>
      <c r="D378" s="30" t="s">
        <v>339</v>
      </c>
      <c r="E378" s="30" t="s">
        <v>702</v>
      </c>
      <c r="F378" s="30" t="s">
        <v>608</v>
      </c>
      <c r="G378" s="130">
        <v>194.8</v>
      </c>
      <c r="H378" s="27" t="s">
        <v>609</v>
      </c>
      <c r="I378" s="33">
        <v>902</v>
      </c>
      <c r="J378" s="30" t="s">
        <v>422</v>
      </c>
      <c r="K378" s="30" t="s">
        <v>339</v>
      </c>
      <c r="L378" s="30" t="s">
        <v>702</v>
      </c>
      <c r="M378" s="30" t="s">
        <v>608</v>
      </c>
      <c r="N378" s="130">
        <v>198.9</v>
      </c>
      <c r="O378" s="130">
        <v>203.1</v>
      </c>
    </row>
    <row r="379" spans="1:15" ht="53.4" thickBot="1">
      <c r="A379" s="417" t="s">
        <v>995</v>
      </c>
      <c r="B379" s="34">
        <v>902</v>
      </c>
      <c r="C379" s="72" t="s">
        <v>422</v>
      </c>
      <c r="D379" s="72" t="s">
        <v>339</v>
      </c>
      <c r="E379" s="30" t="s">
        <v>702</v>
      </c>
      <c r="F379" s="30"/>
      <c r="G379" s="130">
        <f>G380</f>
        <v>10.3</v>
      </c>
      <c r="H379" s="417" t="s">
        <v>995</v>
      </c>
      <c r="I379" s="34">
        <v>902</v>
      </c>
      <c r="J379" s="72" t="s">
        <v>422</v>
      </c>
      <c r="K379" s="72" t="s">
        <v>339</v>
      </c>
      <c r="L379" s="30" t="s">
        <v>702</v>
      </c>
      <c r="M379" s="30"/>
      <c r="N379" s="130">
        <f>N380</f>
        <v>10.5</v>
      </c>
      <c r="O379" s="130">
        <f>O380</f>
        <v>10.7</v>
      </c>
    </row>
    <row r="380" spans="1:15" ht="24.6" thickBot="1">
      <c r="A380" s="27" t="s">
        <v>609</v>
      </c>
      <c r="B380" s="33">
        <v>902</v>
      </c>
      <c r="C380" s="30" t="s">
        <v>422</v>
      </c>
      <c r="D380" s="30" t="s">
        <v>339</v>
      </c>
      <c r="E380" s="30" t="s">
        <v>702</v>
      </c>
      <c r="F380" s="30" t="s">
        <v>608</v>
      </c>
      <c r="G380" s="130">
        <v>10.3</v>
      </c>
      <c r="H380" s="27" t="s">
        <v>609</v>
      </c>
      <c r="I380" s="33">
        <v>902</v>
      </c>
      <c r="J380" s="30" t="s">
        <v>422</v>
      </c>
      <c r="K380" s="30" t="s">
        <v>339</v>
      </c>
      <c r="L380" s="30" t="s">
        <v>702</v>
      </c>
      <c r="M380" s="30" t="s">
        <v>608</v>
      </c>
      <c r="N380" s="130">
        <v>10.5</v>
      </c>
      <c r="O380" s="130">
        <v>10.7</v>
      </c>
    </row>
    <row r="381" spans="1:15" ht="27" thickBot="1">
      <c r="A381" s="215" t="s">
        <v>1005</v>
      </c>
      <c r="B381" s="216">
        <v>902</v>
      </c>
      <c r="C381" s="212" t="s">
        <v>422</v>
      </c>
      <c r="D381" s="212" t="s">
        <v>339</v>
      </c>
      <c r="E381" s="212" t="s">
        <v>490</v>
      </c>
      <c r="F381" s="212"/>
      <c r="G381" s="218">
        <f>G382+G385+G388</f>
        <v>0</v>
      </c>
      <c r="H381" s="215" t="s">
        <v>1005</v>
      </c>
      <c r="I381" s="216">
        <v>902</v>
      </c>
      <c r="J381" s="212" t="s">
        <v>422</v>
      </c>
      <c r="K381" s="212" t="s">
        <v>339</v>
      </c>
      <c r="L381" s="212" t="s">
        <v>490</v>
      </c>
      <c r="M381" s="212"/>
      <c r="N381" s="218">
        <f>N382+N385+N388</f>
        <v>0</v>
      </c>
      <c r="O381" s="218">
        <f>O382+O385+O388</f>
        <v>0</v>
      </c>
    </row>
    <row r="382" spans="1:15" ht="66.599999999999994" thickBot="1">
      <c r="A382" s="56" t="s">
        <v>1006</v>
      </c>
      <c r="B382" s="33">
        <v>902</v>
      </c>
      <c r="C382" s="72" t="s">
        <v>422</v>
      </c>
      <c r="D382" s="72" t="s">
        <v>339</v>
      </c>
      <c r="E382" s="132" t="s">
        <v>560</v>
      </c>
      <c r="F382" s="30"/>
      <c r="G382" s="129">
        <f>G383</f>
        <v>0</v>
      </c>
      <c r="H382" s="56" t="s">
        <v>1006</v>
      </c>
      <c r="I382" s="33">
        <v>902</v>
      </c>
      <c r="J382" s="72" t="s">
        <v>422</v>
      </c>
      <c r="K382" s="72" t="s">
        <v>339</v>
      </c>
      <c r="L382" s="132" t="s">
        <v>560</v>
      </c>
      <c r="M382" s="30"/>
      <c r="N382" s="129">
        <f>N383</f>
        <v>0</v>
      </c>
      <c r="O382" s="129">
        <f>O383</f>
        <v>0</v>
      </c>
    </row>
    <row r="383" spans="1:15" ht="40.200000000000003" thickBot="1">
      <c r="A383" s="167" t="s">
        <v>118</v>
      </c>
      <c r="B383" s="34">
        <v>902</v>
      </c>
      <c r="C383" s="30" t="s">
        <v>422</v>
      </c>
      <c r="D383" s="30" t="s">
        <v>339</v>
      </c>
      <c r="E383" s="46" t="s">
        <v>580</v>
      </c>
      <c r="F383" s="30"/>
      <c r="G383" s="130">
        <v>0</v>
      </c>
      <c r="H383" s="251" t="s">
        <v>118</v>
      </c>
      <c r="I383" s="34">
        <v>902</v>
      </c>
      <c r="J383" s="30" t="s">
        <v>422</v>
      </c>
      <c r="K383" s="30" t="s">
        <v>339</v>
      </c>
      <c r="L383" s="46" t="s">
        <v>580</v>
      </c>
      <c r="M383" s="30"/>
      <c r="N383" s="130">
        <v>0</v>
      </c>
      <c r="O383" s="130">
        <v>0</v>
      </c>
    </row>
    <row r="384" spans="1:15" ht="15" thickBot="1">
      <c r="A384" s="27" t="s">
        <v>436</v>
      </c>
      <c r="B384" s="33">
        <v>902</v>
      </c>
      <c r="C384" s="30" t="s">
        <v>422</v>
      </c>
      <c r="D384" s="30" t="s">
        <v>339</v>
      </c>
      <c r="E384" s="46" t="s">
        <v>580</v>
      </c>
      <c r="F384" s="30" t="s">
        <v>450</v>
      </c>
      <c r="G384" s="130"/>
      <c r="H384" s="27" t="s">
        <v>436</v>
      </c>
      <c r="I384" s="33">
        <v>902</v>
      </c>
      <c r="J384" s="30" t="s">
        <v>422</v>
      </c>
      <c r="K384" s="30" t="s">
        <v>339</v>
      </c>
      <c r="L384" s="46" t="s">
        <v>580</v>
      </c>
      <c r="M384" s="30" t="s">
        <v>450</v>
      </c>
      <c r="N384" s="130"/>
      <c r="O384" s="130"/>
    </row>
    <row r="385" spans="1:15" ht="40.200000000000003" thickBot="1">
      <c r="A385" s="39" t="s">
        <v>1007</v>
      </c>
      <c r="B385" s="34">
        <v>902</v>
      </c>
      <c r="C385" s="72" t="s">
        <v>422</v>
      </c>
      <c r="D385" s="72" t="s">
        <v>339</v>
      </c>
      <c r="E385" s="132" t="s">
        <v>581</v>
      </c>
      <c r="F385" s="30"/>
      <c r="G385" s="129">
        <f>G386</f>
        <v>0</v>
      </c>
      <c r="H385" s="39" t="s">
        <v>1007</v>
      </c>
      <c r="I385" s="34">
        <v>902</v>
      </c>
      <c r="J385" s="72" t="s">
        <v>422</v>
      </c>
      <c r="K385" s="72" t="s">
        <v>339</v>
      </c>
      <c r="L385" s="132" t="s">
        <v>581</v>
      </c>
      <c r="M385" s="30"/>
      <c r="N385" s="129">
        <f>N386</f>
        <v>0</v>
      </c>
      <c r="O385" s="129">
        <f>O386</f>
        <v>0</v>
      </c>
    </row>
    <row r="386" spans="1:15" ht="40.200000000000003" thickBot="1">
      <c r="A386" s="167" t="s">
        <v>118</v>
      </c>
      <c r="B386" s="33">
        <v>902</v>
      </c>
      <c r="C386" s="30" t="s">
        <v>422</v>
      </c>
      <c r="D386" s="30" t="s">
        <v>339</v>
      </c>
      <c r="E386" s="46" t="s">
        <v>582</v>
      </c>
      <c r="F386" s="30"/>
      <c r="G386" s="130">
        <f>G387</f>
        <v>0</v>
      </c>
      <c r="H386" s="251" t="s">
        <v>118</v>
      </c>
      <c r="I386" s="33">
        <v>902</v>
      </c>
      <c r="J386" s="30" t="s">
        <v>422</v>
      </c>
      <c r="K386" s="30" t="s">
        <v>339</v>
      </c>
      <c r="L386" s="46" t="s">
        <v>582</v>
      </c>
      <c r="M386" s="30"/>
      <c r="N386" s="130">
        <f>N387</f>
        <v>0</v>
      </c>
      <c r="O386" s="130">
        <f>O387</f>
        <v>0</v>
      </c>
    </row>
    <row r="387" spans="1:15" ht="15" thickBot="1">
      <c r="A387" s="27" t="s">
        <v>436</v>
      </c>
      <c r="B387" s="34">
        <v>902</v>
      </c>
      <c r="C387" s="30" t="s">
        <v>422</v>
      </c>
      <c r="D387" s="30" t="s">
        <v>339</v>
      </c>
      <c r="E387" s="46" t="s">
        <v>582</v>
      </c>
      <c r="F387" s="30" t="s">
        <v>450</v>
      </c>
      <c r="G387" s="130"/>
      <c r="H387" s="27" t="s">
        <v>436</v>
      </c>
      <c r="I387" s="34">
        <v>902</v>
      </c>
      <c r="J387" s="30" t="s">
        <v>422</v>
      </c>
      <c r="K387" s="30" t="s">
        <v>339</v>
      </c>
      <c r="L387" s="46" t="s">
        <v>582</v>
      </c>
      <c r="M387" s="30" t="s">
        <v>450</v>
      </c>
      <c r="N387" s="130"/>
      <c r="O387" s="130"/>
    </row>
    <row r="388" spans="1:15" ht="27" thickBot="1">
      <c r="A388" s="39" t="s">
        <v>1008</v>
      </c>
      <c r="B388" s="33">
        <v>902</v>
      </c>
      <c r="C388" s="30" t="s">
        <v>422</v>
      </c>
      <c r="D388" s="30" t="s">
        <v>339</v>
      </c>
      <c r="E388" s="132" t="s">
        <v>584</v>
      </c>
      <c r="F388" s="30"/>
      <c r="G388" s="129">
        <f>G389</f>
        <v>0</v>
      </c>
      <c r="H388" s="39" t="s">
        <v>1008</v>
      </c>
      <c r="I388" s="33">
        <v>902</v>
      </c>
      <c r="J388" s="30" t="s">
        <v>422</v>
      </c>
      <c r="K388" s="30" t="s">
        <v>339</v>
      </c>
      <c r="L388" s="132" t="s">
        <v>584</v>
      </c>
      <c r="M388" s="30"/>
      <c r="N388" s="129">
        <f>N389</f>
        <v>0</v>
      </c>
      <c r="O388" s="129">
        <f>O389</f>
        <v>0</v>
      </c>
    </row>
    <row r="389" spans="1:15" ht="40.200000000000003" thickBot="1">
      <c r="A389" s="167" t="s">
        <v>118</v>
      </c>
      <c r="B389" s="34">
        <v>902</v>
      </c>
      <c r="C389" s="30" t="s">
        <v>422</v>
      </c>
      <c r="D389" s="30" t="s">
        <v>339</v>
      </c>
      <c r="E389" s="46" t="s">
        <v>583</v>
      </c>
      <c r="F389" s="30"/>
      <c r="G389" s="130">
        <f>G390</f>
        <v>0</v>
      </c>
      <c r="H389" s="251" t="s">
        <v>118</v>
      </c>
      <c r="I389" s="34">
        <v>902</v>
      </c>
      <c r="J389" s="30" t="s">
        <v>422</v>
      </c>
      <c r="K389" s="30" t="s">
        <v>339</v>
      </c>
      <c r="L389" s="46" t="s">
        <v>583</v>
      </c>
      <c r="M389" s="30"/>
      <c r="N389" s="130">
        <f>N390</f>
        <v>0</v>
      </c>
      <c r="O389" s="130">
        <f>O390</f>
        <v>0</v>
      </c>
    </row>
    <row r="390" spans="1:15" ht="15" thickBot="1">
      <c r="A390" s="27" t="s">
        <v>436</v>
      </c>
      <c r="B390" s="33">
        <v>902</v>
      </c>
      <c r="C390" s="30" t="s">
        <v>422</v>
      </c>
      <c r="D390" s="30" t="s">
        <v>339</v>
      </c>
      <c r="E390" s="46" t="s">
        <v>583</v>
      </c>
      <c r="F390" s="30" t="s">
        <v>450</v>
      </c>
      <c r="G390" s="130"/>
      <c r="H390" s="27" t="s">
        <v>436</v>
      </c>
      <c r="I390" s="33">
        <v>902</v>
      </c>
      <c r="J390" s="30" t="s">
        <v>422</v>
      </c>
      <c r="K390" s="30" t="s">
        <v>339</v>
      </c>
      <c r="L390" s="46" t="s">
        <v>583</v>
      </c>
      <c r="M390" s="30" t="s">
        <v>450</v>
      </c>
      <c r="N390" s="130"/>
      <c r="O390" s="130"/>
    </row>
    <row r="391" spans="1:15" ht="40.200000000000003" thickBot="1">
      <c r="A391" s="39" t="s">
        <v>1009</v>
      </c>
      <c r="B391" s="33">
        <v>902</v>
      </c>
      <c r="C391" s="30" t="s">
        <v>422</v>
      </c>
      <c r="D391" s="30" t="s">
        <v>339</v>
      </c>
      <c r="E391" s="132" t="s">
        <v>585</v>
      </c>
      <c r="F391" s="30"/>
      <c r="G391" s="129">
        <f>G392</f>
        <v>0</v>
      </c>
      <c r="H391" s="39" t="s">
        <v>1009</v>
      </c>
      <c r="I391" s="33">
        <v>902</v>
      </c>
      <c r="J391" s="30" t="s">
        <v>422</v>
      </c>
      <c r="K391" s="30" t="s">
        <v>339</v>
      </c>
      <c r="L391" s="132" t="s">
        <v>585</v>
      </c>
      <c r="M391" s="30"/>
      <c r="N391" s="129">
        <f>N392</f>
        <v>0</v>
      </c>
      <c r="O391" s="129">
        <f>O392</f>
        <v>0</v>
      </c>
    </row>
    <row r="392" spans="1:15" ht="40.200000000000003" thickBot="1">
      <c r="A392" s="167" t="s">
        <v>118</v>
      </c>
      <c r="B392" s="34">
        <v>902</v>
      </c>
      <c r="C392" s="30" t="s">
        <v>422</v>
      </c>
      <c r="D392" s="30" t="s">
        <v>339</v>
      </c>
      <c r="E392" s="46" t="s">
        <v>586</v>
      </c>
      <c r="F392" s="30"/>
      <c r="G392" s="130">
        <f>G393</f>
        <v>0</v>
      </c>
      <c r="H392" s="251" t="s">
        <v>118</v>
      </c>
      <c r="I392" s="34">
        <v>902</v>
      </c>
      <c r="J392" s="30" t="s">
        <v>422</v>
      </c>
      <c r="K392" s="30" t="s">
        <v>339</v>
      </c>
      <c r="L392" s="46" t="s">
        <v>586</v>
      </c>
      <c r="M392" s="30"/>
      <c r="N392" s="130">
        <f>N393</f>
        <v>0</v>
      </c>
      <c r="O392" s="130">
        <f>O393</f>
        <v>0</v>
      </c>
    </row>
    <row r="393" spans="1:15" ht="15" thickBot="1">
      <c r="A393" s="27" t="s">
        <v>436</v>
      </c>
      <c r="B393" s="33">
        <v>902</v>
      </c>
      <c r="C393" s="30" t="s">
        <v>422</v>
      </c>
      <c r="D393" s="30" t="s">
        <v>339</v>
      </c>
      <c r="E393" s="30" t="s">
        <v>586</v>
      </c>
      <c r="F393" s="30"/>
      <c r="G393" s="130">
        <v>0</v>
      </c>
      <c r="H393" s="27" t="s">
        <v>436</v>
      </c>
      <c r="I393" s="33">
        <v>902</v>
      </c>
      <c r="J393" s="30" t="s">
        <v>422</v>
      </c>
      <c r="K393" s="30" t="s">
        <v>339</v>
      </c>
      <c r="L393" s="30" t="s">
        <v>586</v>
      </c>
      <c r="M393" s="30"/>
      <c r="N393" s="130">
        <v>0</v>
      </c>
      <c r="O393" s="130">
        <v>0</v>
      </c>
    </row>
    <row r="394" spans="1:15" ht="15" thickBot="1">
      <c r="A394" s="80" t="s">
        <v>192</v>
      </c>
      <c r="B394" s="132" t="s">
        <v>278</v>
      </c>
      <c r="C394" s="82" t="s">
        <v>422</v>
      </c>
      <c r="D394" s="82" t="s">
        <v>339</v>
      </c>
      <c r="E394" s="132" t="s">
        <v>240</v>
      </c>
      <c r="F394" s="46"/>
      <c r="G394" s="129">
        <f>G395</f>
        <v>0</v>
      </c>
      <c r="H394" s="80" t="s">
        <v>192</v>
      </c>
      <c r="I394" s="132" t="s">
        <v>278</v>
      </c>
      <c r="J394" s="82" t="s">
        <v>422</v>
      </c>
      <c r="K394" s="82" t="s">
        <v>339</v>
      </c>
      <c r="L394" s="132" t="s">
        <v>240</v>
      </c>
      <c r="M394" s="46"/>
      <c r="N394" s="129">
        <f t="shared" ref="N394:O396" si="18">N395</f>
        <v>0</v>
      </c>
      <c r="O394" s="129">
        <f t="shared" si="18"/>
        <v>0</v>
      </c>
    </row>
    <row r="395" spans="1:15" ht="15" thickBot="1">
      <c r="A395" s="44" t="s">
        <v>627</v>
      </c>
      <c r="B395" s="46" t="s">
        <v>278</v>
      </c>
      <c r="C395" s="85" t="s">
        <v>422</v>
      </c>
      <c r="D395" s="85" t="s">
        <v>339</v>
      </c>
      <c r="E395" s="46" t="s">
        <v>628</v>
      </c>
      <c r="F395" s="46"/>
      <c r="G395" s="130">
        <f>G396</f>
        <v>0</v>
      </c>
      <c r="H395" s="44" t="s">
        <v>627</v>
      </c>
      <c r="I395" s="46" t="s">
        <v>278</v>
      </c>
      <c r="J395" s="85" t="s">
        <v>422</v>
      </c>
      <c r="K395" s="85" t="s">
        <v>339</v>
      </c>
      <c r="L395" s="46" t="s">
        <v>628</v>
      </c>
      <c r="M395" s="46"/>
      <c r="N395" s="130">
        <f t="shared" si="18"/>
        <v>0</v>
      </c>
      <c r="O395" s="130">
        <f t="shared" si="18"/>
        <v>0</v>
      </c>
    </row>
    <row r="396" spans="1:15" ht="40.200000000000003" thickBot="1">
      <c r="A396" s="88" t="s">
        <v>118</v>
      </c>
      <c r="B396" s="46" t="s">
        <v>278</v>
      </c>
      <c r="C396" s="85" t="s">
        <v>422</v>
      </c>
      <c r="D396" s="85" t="s">
        <v>339</v>
      </c>
      <c r="E396" s="46" t="s">
        <v>629</v>
      </c>
      <c r="F396" s="46"/>
      <c r="G396" s="130">
        <f>G397</f>
        <v>0</v>
      </c>
      <c r="H396" s="88" t="s">
        <v>118</v>
      </c>
      <c r="I396" s="46" t="s">
        <v>278</v>
      </c>
      <c r="J396" s="85" t="s">
        <v>422</v>
      </c>
      <c r="K396" s="85" t="s">
        <v>339</v>
      </c>
      <c r="L396" s="46" t="s">
        <v>629</v>
      </c>
      <c r="M396" s="46"/>
      <c r="N396" s="130">
        <f t="shared" si="18"/>
        <v>0</v>
      </c>
      <c r="O396" s="130">
        <f t="shared" si="18"/>
        <v>0</v>
      </c>
    </row>
    <row r="397" spans="1:15" ht="15" thickBot="1">
      <c r="A397" s="44" t="s">
        <v>436</v>
      </c>
      <c r="B397" s="46" t="s">
        <v>278</v>
      </c>
      <c r="C397" s="85" t="s">
        <v>422</v>
      </c>
      <c r="D397" s="85" t="s">
        <v>339</v>
      </c>
      <c r="E397" s="46" t="s">
        <v>629</v>
      </c>
      <c r="F397" s="46" t="s">
        <v>450</v>
      </c>
      <c r="G397" s="130"/>
      <c r="H397" s="44" t="s">
        <v>436</v>
      </c>
      <c r="I397" s="46" t="s">
        <v>278</v>
      </c>
      <c r="J397" s="85" t="s">
        <v>422</v>
      </c>
      <c r="K397" s="85" t="s">
        <v>339</v>
      </c>
      <c r="L397" s="46" t="s">
        <v>629</v>
      </c>
      <c r="M397" s="46" t="s">
        <v>450</v>
      </c>
      <c r="N397" s="130"/>
      <c r="O397" s="130"/>
    </row>
    <row r="398" spans="1:15" ht="15" thickBot="1">
      <c r="A398" s="49" t="s">
        <v>410</v>
      </c>
      <c r="B398" s="144">
        <v>902</v>
      </c>
      <c r="C398" s="144" t="s">
        <v>424</v>
      </c>
      <c r="D398" s="144" t="s">
        <v>424</v>
      </c>
      <c r="E398" s="144"/>
      <c r="F398" s="144"/>
      <c r="G398" s="249">
        <f>G399+G404+G409</f>
        <v>0</v>
      </c>
      <c r="H398" s="49" t="s">
        <v>410</v>
      </c>
      <c r="I398" s="144">
        <v>902</v>
      </c>
      <c r="J398" s="144" t="s">
        <v>424</v>
      </c>
      <c r="K398" s="144" t="s">
        <v>424</v>
      </c>
      <c r="L398" s="144"/>
      <c r="M398" s="144"/>
      <c r="N398" s="249">
        <f>N399+N404+N409</f>
        <v>0</v>
      </c>
      <c r="O398" s="249">
        <f>O399+O404+O409</f>
        <v>0</v>
      </c>
    </row>
    <row r="399" spans="1:15" ht="27" thickBot="1">
      <c r="A399" s="215" t="s">
        <v>998</v>
      </c>
      <c r="B399" s="216">
        <v>902</v>
      </c>
      <c r="C399" s="217" t="s">
        <v>424</v>
      </c>
      <c r="D399" s="217" t="s">
        <v>424</v>
      </c>
      <c r="E399" s="212" t="s">
        <v>147</v>
      </c>
      <c r="F399" s="212"/>
      <c r="G399" s="223">
        <f>G400</f>
        <v>0</v>
      </c>
      <c r="H399" s="215" t="s">
        <v>998</v>
      </c>
      <c r="I399" s="216">
        <v>902</v>
      </c>
      <c r="J399" s="217" t="s">
        <v>424</v>
      </c>
      <c r="K399" s="217" t="s">
        <v>424</v>
      </c>
      <c r="L399" s="212" t="s">
        <v>147</v>
      </c>
      <c r="M399" s="212"/>
      <c r="N399" s="223">
        <f>N400</f>
        <v>0</v>
      </c>
      <c r="O399" s="223">
        <f>O400</f>
        <v>0</v>
      </c>
    </row>
    <row r="400" spans="1:15" ht="40.200000000000003" thickBot="1">
      <c r="A400" s="56" t="s">
        <v>999</v>
      </c>
      <c r="B400" s="37">
        <v>902</v>
      </c>
      <c r="C400" s="38" t="s">
        <v>424</v>
      </c>
      <c r="D400" s="38" t="s">
        <v>424</v>
      </c>
      <c r="E400" s="29" t="s">
        <v>148</v>
      </c>
      <c r="F400" s="30"/>
      <c r="G400" s="143">
        <f>G401</f>
        <v>0</v>
      </c>
      <c r="H400" s="56" t="s">
        <v>999</v>
      </c>
      <c r="I400" s="37">
        <v>902</v>
      </c>
      <c r="J400" s="38" t="s">
        <v>424</v>
      </c>
      <c r="K400" s="38" t="s">
        <v>424</v>
      </c>
      <c r="L400" s="29" t="s">
        <v>148</v>
      </c>
      <c r="M400" s="30"/>
      <c r="N400" s="143">
        <f>N401</f>
        <v>0</v>
      </c>
      <c r="O400" s="143">
        <f>O401</f>
        <v>0</v>
      </c>
    </row>
    <row r="401" spans="1:15" ht="40.200000000000003" thickBot="1">
      <c r="A401" s="167" t="s">
        <v>118</v>
      </c>
      <c r="B401" s="34">
        <v>902</v>
      </c>
      <c r="C401" s="72" t="s">
        <v>424</v>
      </c>
      <c r="D401" s="72" t="s">
        <v>424</v>
      </c>
      <c r="E401" s="30" t="s">
        <v>149</v>
      </c>
      <c r="F401" s="29" t="s">
        <v>320</v>
      </c>
      <c r="G401" s="147">
        <f>G402+G403</f>
        <v>0</v>
      </c>
      <c r="H401" s="251" t="s">
        <v>118</v>
      </c>
      <c r="I401" s="34">
        <v>902</v>
      </c>
      <c r="J401" s="72" t="s">
        <v>424</v>
      </c>
      <c r="K401" s="72" t="s">
        <v>424</v>
      </c>
      <c r="L401" s="30" t="s">
        <v>149</v>
      </c>
      <c r="M401" s="29" t="s">
        <v>320</v>
      </c>
      <c r="N401" s="147">
        <f>N402+N403</f>
        <v>0</v>
      </c>
      <c r="O401" s="147">
        <f>O402+O403</f>
        <v>0</v>
      </c>
    </row>
    <row r="402" spans="1:15" ht="15" thickBot="1">
      <c r="A402" s="27" t="s">
        <v>436</v>
      </c>
      <c r="B402" s="33">
        <v>902</v>
      </c>
      <c r="C402" s="30" t="s">
        <v>424</v>
      </c>
      <c r="D402" s="30" t="s">
        <v>424</v>
      </c>
      <c r="E402" s="30" t="s">
        <v>149</v>
      </c>
      <c r="F402" s="30" t="s">
        <v>450</v>
      </c>
      <c r="G402" s="147"/>
      <c r="H402" s="27" t="s">
        <v>436</v>
      </c>
      <c r="I402" s="33">
        <v>902</v>
      </c>
      <c r="J402" s="30" t="s">
        <v>424</v>
      </c>
      <c r="K402" s="30" t="s">
        <v>424</v>
      </c>
      <c r="L402" s="30" t="s">
        <v>149</v>
      </c>
      <c r="M402" s="30" t="s">
        <v>450</v>
      </c>
      <c r="N402" s="147"/>
      <c r="O402" s="147"/>
    </row>
    <row r="403" spans="1:15" ht="15" thickBot="1">
      <c r="A403" s="183" t="s">
        <v>437</v>
      </c>
      <c r="B403" s="33">
        <v>902</v>
      </c>
      <c r="C403" s="30" t="s">
        <v>424</v>
      </c>
      <c r="D403" s="30" t="s">
        <v>424</v>
      </c>
      <c r="E403" s="30" t="s">
        <v>149</v>
      </c>
      <c r="F403" s="30" t="s">
        <v>340</v>
      </c>
      <c r="G403" s="147"/>
      <c r="H403" s="183" t="s">
        <v>437</v>
      </c>
      <c r="I403" s="33">
        <v>902</v>
      </c>
      <c r="J403" s="30" t="s">
        <v>424</v>
      </c>
      <c r="K403" s="30" t="s">
        <v>424</v>
      </c>
      <c r="L403" s="30" t="s">
        <v>149</v>
      </c>
      <c r="M403" s="30" t="s">
        <v>340</v>
      </c>
      <c r="N403" s="147"/>
      <c r="O403" s="147"/>
    </row>
    <row r="404" spans="1:15" s="18" customFormat="1" ht="53.4" thickBot="1">
      <c r="A404" s="214" t="s">
        <v>1004</v>
      </c>
      <c r="B404" s="216">
        <v>902</v>
      </c>
      <c r="C404" s="217" t="s">
        <v>424</v>
      </c>
      <c r="D404" s="217" t="s">
        <v>424</v>
      </c>
      <c r="E404" s="212" t="s">
        <v>515</v>
      </c>
      <c r="F404" s="212"/>
      <c r="G404" s="218">
        <f>G405</f>
        <v>0</v>
      </c>
      <c r="H404" s="214" t="s">
        <v>1004</v>
      </c>
      <c r="I404" s="216">
        <v>902</v>
      </c>
      <c r="J404" s="217" t="s">
        <v>424</v>
      </c>
      <c r="K404" s="217" t="s">
        <v>424</v>
      </c>
      <c r="L404" s="212" t="s">
        <v>515</v>
      </c>
      <c r="M404" s="212"/>
      <c r="N404" s="218">
        <f>N405</f>
        <v>0</v>
      </c>
      <c r="O404" s="218">
        <f>O405</f>
        <v>0</v>
      </c>
    </row>
    <row r="405" spans="1:15" s="18" customFormat="1" ht="40.200000000000003" thickBot="1">
      <c r="A405" s="80" t="s">
        <v>569</v>
      </c>
      <c r="B405" s="81">
        <v>902</v>
      </c>
      <c r="C405" s="82" t="s">
        <v>424</v>
      </c>
      <c r="D405" s="82" t="s">
        <v>424</v>
      </c>
      <c r="E405" s="132" t="s">
        <v>168</v>
      </c>
      <c r="F405" s="46"/>
      <c r="G405" s="130">
        <f>G406</f>
        <v>0</v>
      </c>
      <c r="H405" s="80" t="s">
        <v>569</v>
      </c>
      <c r="I405" s="81">
        <v>902</v>
      </c>
      <c r="J405" s="82" t="s">
        <v>424</v>
      </c>
      <c r="K405" s="82" t="s">
        <v>424</v>
      </c>
      <c r="L405" s="132" t="s">
        <v>168</v>
      </c>
      <c r="M405" s="46"/>
      <c r="N405" s="130">
        <f>N406</f>
        <v>0</v>
      </c>
      <c r="O405" s="130">
        <f>O406</f>
        <v>0</v>
      </c>
    </row>
    <row r="406" spans="1:15" s="18" customFormat="1" ht="40.200000000000003" thickBot="1">
      <c r="A406" s="88" t="s">
        <v>118</v>
      </c>
      <c r="B406" s="84">
        <v>902</v>
      </c>
      <c r="C406" s="85" t="s">
        <v>424</v>
      </c>
      <c r="D406" s="85" t="s">
        <v>424</v>
      </c>
      <c r="E406" s="46" t="s">
        <v>169</v>
      </c>
      <c r="F406" s="46"/>
      <c r="G406" s="130">
        <f>G407+G408</f>
        <v>0</v>
      </c>
      <c r="H406" s="88" t="s">
        <v>118</v>
      </c>
      <c r="I406" s="84">
        <v>902</v>
      </c>
      <c r="J406" s="85" t="s">
        <v>424</v>
      </c>
      <c r="K406" s="85" t="s">
        <v>424</v>
      </c>
      <c r="L406" s="46" t="s">
        <v>169</v>
      </c>
      <c r="M406" s="46"/>
      <c r="N406" s="130">
        <f>N407+N408</f>
        <v>0</v>
      </c>
      <c r="O406" s="130">
        <f>O407+O408</f>
        <v>0</v>
      </c>
    </row>
    <row r="407" spans="1:15" s="18" customFormat="1" ht="15" thickBot="1">
      <c r="A407" s="44" t="s">
        <v>436</v>
      </c>
      <c r="B407" s="45">
        <v>902</v>
      </c>
      <c r="C407" s="85" t="s">
        <v>424</v>
      </c>
      <c r="D407" s="85" t="s">
        <v>424</v>
      </c>
      <c r="E407" s="46" t="s">
        <v>169</v>
      </c>
      <c r="F407" s="46" t="s">
        <v>450</v>
      </c>
      <c r="G407" s="130"/>
      <c r="H407" s="44" t="s">
        <v>436</v>
      </c>
      <c r="I407" s="45">
        <v>902</v>
      </c>
      <c r="J407" s="85" t="s">
        <v>424</v>
      </c>
      <c r="K407" s="85" t="s">
        <v>424</v>
      </c>
      <c r="L407" s="46" t="s">
        <v>169</v>
      </c>
      <c r="M407" s="46" t="s">
        <v>450</v>
      </c>
      <c r="N407" s="130"/>
      <c r="O407" s="130"/>
    </row>
    <row r="408" spans="1:15" s="18" customFormat="1" ht="15" thickBot="1">
      <c r="A408" s="186" t="s">
        <v>444</v>
      </c>
      <c r="B408" s="45">
        <v>902</v>
      </c>
      <c r="C408" s="85" t="s">
        <v>424</v>
      </c>
      <c r="D408" s="85" t="s">
        <v>424</v>
      </c>
      <c r="E408" s="46" t="s">
        <v>169</v>
      </c>
      <c r="F408" s="46" t="s">
        <v>259</v>
      </c>
      <c r="G408" s="130"/>
      <c r="H408" s="186" t="s">
        <v>444</v>
      </c>
      <c r="I408" s="45">
        <v>902</v>
      </c>
      <c r="J408" s="85" t="s">
        <v>424</v>
      </c>
      <c r="K408" s="85" t="s">
        <v>424</v>
      </c>
      <c r="L408" s="46" t="s">
        <v>169</v>
      </c>
      <c r="M408" s="46" t="s">
        <v>259</v>
      </c>
      <c r="N408" s="130"/>
      <c r="O408" s="130"/>
    </row>
    <row r="409" spans="1:15" s="18" customFormat="1" ht="40.200000000000003" thickBot="1">
      <c r="A409" s="423" t="s">
        <v>1015</v>
      </c>
      <c r="B409" s="227">
        <v>902</v>
      </c>
      <c r="C409" s="228" t="s">
        <v>424</v>
      </c>
      <c r="D409" s="228" t="s">
        <v>424</v>
      </c>
      <c r="E409" s="229" t="s">
        <v>570</v>
      </c>
      <c r="F409" s="229"/>
      <c r="G409" s="230">
        <f>G411</f>
        <v>0</v>
      </c>
      <c r="H409" s="423" t="s">
        <v>1015</v>
      </c>
      <c r="I409" s="227">
        <v>902</v>
      </c>
      <c r="J409" s="228" t="s">
        <v>424</v>
      </c>
      <c r="K409" s="228" t="s">
        <v>424</v>
      </c>
      <c r="L409" s="229" t="s">
        <v>570</v>
      </c>
      <c r="M409" s="229"/>
      <c r="N409" s="230">
        <f>N411</f>
        <v>0</v>
      </c>
      <c r="O409" s="230">
        <f>O411</f>
        <v>0</v>
      </c>
    </row>
    <row r="410" spans="1:15" s="18" customFormat="1" ht="40.200000000000003" thickBot="1">
      <c r="A410" s="80" t="s">
        <v>1016</v>
      </c>
      <c r="B410" s="81">
        <v>902</v>
      </c>
      <c r="C410" s="82" t="s">
        <v>424</v>
      </c>
      <c r="D410" s="82" t="s">
        <v>424</v>
      </c>
      <c r="E410" s="132" t="s">
        <v>571</v>
      </c>
      <c r="F410" s="132"/>
      <c r="G410" s="129">
        <f>G411</f>
        <v>0</v>
      </c>
      <c r="H410" s="80" t="s">
        <v>1016</v>
      </c>
      <c r="I410" s="81">
        <v>902</v>
      </c>
      <c r="J410" s="82" t="s">
        <v>424</v>
      </c>
      <c r="K410" s="82" t="s">
        <v>424</v>
      </c>
      <c r="L410" s="132" t="s">
        <v>571</v>
      </c>
      <c r="M410" s="132"/>
      <c r="N410" s="129">
        <f>N411</f>
        <v>0</v>
      </c>
      <c r="O410" s="129">
        <f>O411</f>
        <v>0</v>
      </c>
    </row>
    <row r="411" spans="1:15" s="18" customFormat="1" ht="40.200000000000003" thickBot="1">
      <c r="A411" s="88" t="s">
        <v>118</v>
      </c>
      <c r="B411" s="84">
        <v>902</v>
      </c>
      <c r="C411" s="85" t="s">
        <v>424</v>
      </c>
      <c r="D411" s="85" t="s">
        <v>424</v>
      </c>
      <c r="E411" s="46" t="s">
        <v>572</v>
      </c>
      <c r="F411" s="46"/>
      <c r="G411" s="130">
        <f>G412</f>
        <v>0</v>
      </c>
      <c r="H411" s="88" t="s">
        <v>118</v>
      </c>
      <c r="I411" s="84">
        <v>902</v>
      </c>
      <c r="J411" s="85" t="s">
        <v>424</v>
      </c>
      <c r="K411" s="85" t="s">
        <v>424</v>
      </c>
      <c r="L411" s="46" t="s">
        <v>572</v>
      </c>
      <c r="M411" s="46"/>
      <c r="N411" s="130">
        <f>N412</f>
        <v>0</v>
      </c>
      <c r="O411" s="130">
        <f>O412</f>
        <v>0</v>
      </c>
    </row>
    <row r="412" spans="1:15" s="18" customFormat="1" ht="15" thickBot="1">
      <c r="A412" s="44" t="s">
        <v>436</v>
      </c>
      <c r="B412" s="45">
        <v>902</v>
      </c>
      <c r="C412" s="85" t="s">
        <v>424</v>
      </c>
      <c r="D412" s="85" t="s">
        <v>424</v>
      </c>
      <c r="E412" s="46" t="s">
        <v>572</v>
      </c>
      <c r="F412" s="46" t="s">
        <v>450</v>
      </c>
      <c r="G412" s="130"/>
      <c r="H412" s="44" t="s">
        <v>436</v>
      </c>
      <c r="I412" s="45">
        <v>902</v>
      </c>
      <c r="J412" s="85" t="s">
        <v>424</v>
      </c>
      <c r="K412" s="85" t="s">
        <v>424</v>
      </c>
      <c r="L412" s="46" t="s">
        <v>572</v>
      </c>
      <c r="M412" s="46" t="s">
        <v>450</v>
      </c>
      <c r="N412" s="130"/>
      <c r="O412" s="130"/>
    </row>
    <row r="413" spans="1:15" ht="15" thickBot="1">
      <c r="A413" s="76" t="s">
        <v>442</v>
      </c>
      <c r="B413" s="77">
        <v>902</v>
      </c>
      <c r="C413" s="78" t="s">
        <v>426</v>
      </c>
      <c r="D413" s="78"/>
      <c r="E413" s="78"/>
      <c r="F413" s="78"/>
      <c r="G413" s="149">
        <f>G414</f>
        <v>0</v>
      </c>
      <c r="H413" s="76" t="s">
        <v>442</v>
      </c>
      <c r="I413" s="77">
        <v>902</v>
      </c>
      <c r="J413" s="78" t="s">
        <v>426</v>
      </c>
      <c r="K413" s="78"/>
      <c r="L413" s="78"/>
      <c r="M413" s="78"/>
      <c r="N413" s="149">
        <f>N414</f>
        <v>0</v>
      </c>
      <c r="O413" s="149">
        <f>O414</f>
        <v>0</v>
      </c>
    </row>
    <row r="414" spans="1:15" ht="15" thickBot="1">
      <c r="A414" s="39" t="s">
        <v>414</v>
      </c>
      <c r="B414" s="37">
        <v>902</v>
      </c>
      <c r="C414" s="38" t="s">
        <v>426</v>
      </c>
      <c r="D414" s="38" t="s">
        <v>426</v>
      </c>
      <c r="E414" s="38"/>
      <c r="F414" s="38"/>
      <c r="G414" s="141">
        <f>G415</f>
        <v>0</v>
      </c>
      <c r="H414" s="39" t="s">
        <v>414</v>
      </c>
      <c r="I414" s="37">
        <v>902</v>
      </c>
      <c r="J414" s="38" t="s">
        <v>426</v>
      </c>
      <c r="K414" s="38" t="s">
        <v>426</v>
      </c>
      <c r="L414" s="38"/>
      <c r="M414" s="38"/>
      <c r="N414" s="141">
        <f>N415</f>
        <v>0</v>
      </c>
      <c r="O414" s="141">
        <f>O415</f>
        <v>0</v>
      </c>
    </row>
    <row r="415" spans="1:15" ht="40.200000000000003" thickBot="1">
      <c r="A415" s="226" t="s">
        <v>1000</v>
      </c>
      <c r="B415" s="227">
        <v>902</v>
      </c>
      <c r="C415" s="228" t="s">
        <v>426</v>
      </c>
      <c r="D415" s="228" t="s">
        <v>426</v>
      </c>
      <c r="E415" s="229" t="s">
        <v>150</v>
      </c>
      <c r="F415" s="229"/>
      <c r="G415" s="230">
        <f>G416+G419</f>
        <v>0</v>
      </c>
      <c r="H415" s="226" t="s">
        <v>1000</v>
      </c>
      <c r="I415" s="227">
        <v>902</v>
      </c>
      <c r="J415" s="228" t="s">
        <v>426</v>
      </c>
      <c r="K415" s="228" t="s">
        <v>426</v>
      </c>
      <c r="L415" s="229" t="s">
        <v>150</v>
      </c>
      <c r="M415" s="229"/>
      <c r="N415" s="230">
        <f>N416+N419</f>
        <v>0</v>
      </c>
      <c r="O415" s="230">
        <f>O416+O419</f>
        <v>0</v>
      </c>
    </row>
    <row r="416" spans="1:15" ht="40.200000000000003" thickBot="1">
      <c r="A416" s="56" t="s">
        <v>121</v>
      </c>
      <c r="B416" s="37">
        <v>902</v>
      </c>
      <c r="C416" s="38" t="s">
        <v>426</v>
      </c>
      <c r="D416" s="38" t="s">
        <v>426</v>
      </c>
      <c r="E416" s="29" t="s">
        <v>151</v>
      </c>
      <c r="F416" s="29"/>
      <c r="G416" s="129">
        <f>G417</f>
        <v>0</v>
      </c>
      <c r="H416" s="56" t="s">
        <v>121</v>
      </c>
      <c r="I416" s="37">
        <v>902</v>
      </c>
      <c r="J416" s="38" t="s">
        <v>426</v>
      </c>
      <c r="K416" s="38" t="s">
        <v>426</v>
      </c>
      <c r="L416" s="29" t="s">
        <v>151</v>
      </c>
      <c r="M416" s="29"/>
      <c r="N416" s="129">
        <f>N417</f>
        <v>0</v>
      </c>
      <c r="O416" s="129">
        <f>O417</f>
        <v>0</v>
      </c>
    </row>
    <row r="417" spans="1:15" ht="40.200000000000003" thickBot="1">
      <c r="A417" s="167" t="s">
        <v>118</v>
      </c>
      <c r="B417" s="34">
        <v>902</v>
      </c>
      <c r="C417" s="72" t="s">
        <v>426</v>
      </c>
      <c r="D417" s="72" t="s">
        <v>426</v>
      </c>
      <c r="E417" s="30" t="s">
        <v>152</v>
      </c>
      <c r="F417" s="29"/>
      <c r="G417" s="130">
        <f>G418</f>
        <v>0</v>
      </c>
      <c r="H417" s="251" t="s">
        <v>118</v>
      </c>
      <c r="I417" s="34">
        <v>902</v>
      </c>
      <c r="J417" s="72" t="s">
        <v>426</v>
      </c>
      <c r="K417" s="72" t="s">
        <v>426</v>
      </c>
      <c r="L417" s="30" t="s">
        <v>152</v>
      </c>
      <c r="M417" s="29"/>
      <c r="N417" s="130">
        <f>N418</f>
        <v>0</v>
      </c>
      <c r="O417" s="130">
        <f>O418</f>
        <v>0</v>
      </c>
    </row>
    <row r="418" spans="1:15" ht="15" thickBot="1">
      <c r="A418" s="186" t="s">
        <v>444</v>
      </c>
      <c r="B418" s="33">
        <v>902</v>
      </c>
      <c r="C418" s="30" t="s">
        <v>426</v>
      </c>
      <c r="D418" s="30" t="s">
        <v>426</v>
      </c>
      <c r="E418" s="30" t="s">
        <v>152</v>
      </c>
      <c r="F418" s="30" t="s">
        <v>259</v>
      </c>
      <c r="G418" s="130"/>
      <c r="H418" s="186" t="s">
        <v>444</v>
      </c>
      <c r="I418" s="33">
        <v>902</v>
      </c>
      <c r="J418" s="30" t="s">
        <v>426</v>
      </c>
      <c r="K418" s="30" t="s">
        <v>426</v>
      </c>
      <c r="L418" s="30" t="s">
        <v>152</v>
      </c>
      <c r="M418" s="30" t="s">
        <v>259</v>
      </c>
      <c r="N418" s="130"/>
      <c r="O418" s="130"/>
    </row>
    <row r="419" spans="1:15" ht="53.4" thickBot="1">
      <c r="A419" s="56" t="s">
        <v>684</v>
      </c>
      <c r="B419" s="37">
        <v>902</v>
      </c>
      <c r="C419" s="38" t="s">
        <v>426</v>
      </c>
      <c r="D419" s="38" t="s">
        <v>426</v>
      </c>
      <c r="E419" s="29" t="s">
        <v>685</v>
      </c>
      <c r="F419" s="29"/>
      <c r="G419" s="129">
        <f>G420</f>
        <v>0</v>
      </c>
      <c r="H419" s="56" t="s">
        <v>684</v>
      </c>
      <c r="I419" s="37">
        <v>902</v>
      </c>
      <c r="J419" s="38" t="s">
        <v>426</v>
      </c>
      <c r="K419" s="38" t="s">
        <v>426</v>
      </c>
      <c r="L419" s="29" t="s">
        <v>685</v>
      </c>
      <c r="M419" s="29"/>
      <c r="N419" s="129">
        <f>N420</f>
        <v>0</v>
      </c>
      <c r="O419" s="129">
        <f>O420</f>
        <v>0</v>
      </c>
    </row>
    <row r="420" spans="1:15" ht="40.200000000000003" thickBot="1">
      <c r="A420" s="211" t="s">
        <v>118</v>
      </c>
      <c r="B420" s="34">
        <v>902</v>
      </c>
      <c r="C420" s="72" t="s">
        <v>426</v>
      </c>
      <c r="D420" s="72" t="s">
        <v>426</v>
      </c>
      <c r="E420" s="30" t="s">
        <v>686</v>
      </c>
      <c r="F420" s="29"/>
      <c r="G420" s="130">
        <f>G421</f>
        <v>0</v>
      </c>
      <c r="H420" s="251" t="s">
        <v>118</v>
      </c>
      <c r="I420" s="34">
        <v>902</v>
      </c>
      <c r="J420" s="72" t="s">
        <v>426</v>
      </c>
      <c r="K420" s="72" t="s">
        <v>426</v>
      </c>
      <c r="L420" s="30" t="s">
        <v>686</v>
      </c>
      <c r="M420" s="29"/>
      <c r="N420" s="130">
        <f>N421</f>
        <v>0</v>
      </c>
      <c r="O420" s="130">
        <f>O421</f>
        <v>0</v>
      </c>
    </row>
    <row r="421" spans="1:15" ht="15" thickBot="1">
      <c r="A421" s="186" t="s">
        <v>444</v>
      </c>
      <c r="B421" s="33">
        <v>902</v>
      </c>
      <c r="C421" s="30" t="s">
        <v>426</v>
      </c>
      <c r="D421" s="30" t="s">
        <v>426</v>
      </c>
      <c r="E421" s="30" t="s">
        <v>686</v>
      </c>
      <c r="F421" s="30" t="s">
        <v>259</v>
      </c>
      <c r="G421" s="130"/>
      <c r="H421" s="186" t="s">
        <v>444</v>
      </c>
      <c r="I421" s="33">
        <v>902</v>
      </c>
      <c r="J421" s="30" t="s">
        <v>426</v>
      </c>
      <c r="K421" s="30" t="s">
        <v>426</v>
      </c>
      <c r="L421" s="30" t="s">
        <v>686</v>
      </c>
      <c r="M421" s="30" t="s">
        <v>259</v>
      </c>
      <c r="N421" s="130"/>
      <c r="O421" s="130"/>
    </row>
    <row r="422" spans="1:15" ht="15" thickBot="1">
      <c r="A422" s="79" t="s">
        <v>443</v>
      </c>
      <c r="B422" s="77">
        <v>902</v>
      </c>
      <c r="C422" s="78" t="s">
        <v>276</v>
      </c>
      <c r="D422" s="78"/>
      <c r="E422" s="78"/>
      <c r="F422" s="78"/>
      <c r="G422" s="149">
        <f>G423+G427+G432</f>
        <v>13743.6</v>
      </c>
      <c r="H422" s="79" t="s">
        <v>443</v>
      </c>
      <c r="I422" s="77">
        <v>902</v>
      </c>
      <c r="J422" s="78" t="s">
        <v>276</v>
      </c>
      <c r="K422" s="78"/>
      <c r="L422" s="78"/>
      <c r="M422" s="78"/>
      <c r="N422" s="149">
        <f>N423+N427+N432</f>
        <v>13743.6</v>
      </c>
      <c r="O422" s="149">
        <f>O423+O427+O432</f>
        <v>12743.6</v>
      </c>
    </row>
    <row r="423" spans="1:15" ht="15" thickBot="1">
      <c r="A423" s="7" t="s">
        <v>415</v>
      </c>
      <c r="B423" s="37">
        <v>902</v>
      </c>
      <c r="C423" s="38" t="s">
        <v>276</v>
      </c>
      <c r="D423" s="38" t="s">
        <v>420</v>
      </c>
      <c r="E423" s="38"/>
      <c r="F423" s="38"/>
      <c r="G423" s="141">
        <f>G424</f>
        <v>1000</v>
      </c>
      <c r="H423" s="7" t="s">
        <v>415</v>
      </c>
      <c r="I423" s="37">
        <v>902</v>
      </c>
      <c r="J423" s="38" t="s">
        <v>276</v>
      </c>
      <c r="K423" s="38" t="s">
        <v>420</v>
      </c>
      <c r="L423" s="38"/>
      <c r="M423" s="38"/>
      <c r="N423" s="141">
        <f t="shared" ref="N423:O425" si="19">N424</f>
        <v>1000</v>
      </c>
      <c r="O423" s="141">
        <f t="shared" si="19"/>
        <v>0</v>
      </c>
    </row>
    <row r="424" spans="1:15" ht="15" thickBot="1">
      <c r="A424" s="56" t="s">
        <v>192</v>
      </c>
      <c r="B424" s="29" t="s">
        <v>278</v>
      </c>
      <c r="C424" s="29" t="s">
        <v>276</v>
      </c>
      <c r="D424" s="29" t="s">
        <v>420</v>
      </c>
      <c r="E424" s="29" t="s">
        <v>240</v>
      </c>
      <c r="F424" s="29"/>
      <c r="G424" s="129">
        <f>G425</f>
        <v>1000</v>
      </c>
      <c r="H424" s="56" t="s">
        <v>192</v>
      </c>
      <c r="I424" s="29" t="s">
        <v>278</v>
      </c>
      <c r="J424" s="29" t="s">
        <v>276</v>
      </c>
      <c r="K424" s="29" t="s">
        <v>420</v>
      </c>
      <c r="L424" s="29" t="s">
        <v>240</v>
      </c>
      <c r="M424" s="29"/>
      <c r="N424" s="129">
        <f t="shared" si="19"/>
        <v>1000</v>
      </c>
      <c r="O424" s="129">
        <f t="shared" si="19"/>
        <v>0</v>
      </c>
    </row>
    <row r="425" spans="1:15" ht="40.200000000000003" thickBot="1">
      <c r="A425" s="68" t="s">
        <v>193</v>
      </c>
      <c r="B425" s="30" t="s">
        <v>278</v>
      </c>
      <c r="C425" s="30" t="s">
        <v>276</v>
      </c>
      <c r="D425" s="30" t="s">
        <v>420</v>
      </c>
      <c r="E425" s="30" t="s">
        <v>241</v>
      </c>
      <c r="F425" s="30"/>
      <c r="G425" s="130">
        <f>G426</f>
        <v>1000</v>
      </c>
      <c r="H425" s="68" t="s">
        <v>193</v>
      </c>
      <c r="I425" s="30" t="s">
        <v>278</v>
      </c>
      <c r="J425" s="30" t="s">
        <v>276</v>
      </c>
      <c r="K425" s="30" t="s">
        <v>420</v>
      </c>
      <c r="L425" s="30" t="s">
        <v>241</v>
      </c>
      <c r="M425" s="30"/>
      <c r="N425" s="130">
        <f t="shared" si="19"/>
        <v>1000</v>
      </c>
      <c r="O425" s="130">
        <f t="shared" si="19"/>
        <v>0</v>
      </c>
    </row>
    <row r="426" spans="1:15" ht="15" thickBot="1">
      <c r="A426" s="42" t="s">
        <v>444</v>
      </c>
      <c r="B426" s="30" t="s">
        <v>278</v>
      </c>
      <c r="C426" s="30" t="s">
        <v>276</v>
      </c>
      <c r="D426" s="30" t="s">
        <v>420</v>
      </c>
      <c r="E426" s="30" t="s">
        <v>241</v>
      </c>
      <c r="F426" s="30" t="s">
        <v>259</v>
      </c>
      <c r="G426" s="130">
        <v>1000</v>
      </c>
      <c r="H426" s="42" t="s">
        <v>444</v>
      </c>
      <c r="I426" s="30" t="s">
        <v>278</v>
      </c>
      <c r="J426" s="30" t="s">
        <v>276</v>
      </c>
      <c r="K426" s="30" t="s">
        <v>420</v>
      </c>
      <c r="L426" s="30" t="s">
        <v>241</v>
      </c>
      <c r="M426" s="30" t="s">
        <v>259</v>
      </c>
      <c r="N426" s="130">
        <v>1000</v>
      </c>
      <c r="O426" s="130"/>
    </row>
    <row r="427" spans="1:15" ht="15" thickBot="1">
      <c r="A427" s="7" t="s">
        <v>416</v>
      </c>
      <c r="B427" s="37">
        <v>902</v>
      </c>
      <c r="C427" s="38" t="s">
        <v>276</v>
      </c>
      <c r="D427" s="38" t="s">
        <v>421</v>
      </c>
      <c r="E427" s="38"/>
      <c r="F427" s="38"/>
      <c r="G427" s="129">
        <f>G428</f>
        <v>10530</v>
      </c>
      <c r="H427" s="7" t="s">
        <v>416</v>
      </c>
      <c r="I427" s="37">
        <v>902</v>
      </c>
      <c r="J427" s="38" t="s">
        <v>276</v>
      </c>
      <c r="K427" s="38" t="s">
        <v>421</v>
      </c>
      <c r="L427" s="38"/>
      <c r="M427" s="38"/>
      <c r="N427" s="129">
        <f>N428</f>
        <v>10530</v>
      </c>
      <c r="O427" s="129">
        <f>O428</f>
        <v>10530</v>
      </c>
    </row>
    <row r="428" spans="1:15" ht="27.6" thickBot="1">
      <c r="A428" s="58" t="s">
        <v>247</v>
      </c>
      <c r="B428" s="29" t="s">
        <v>278</v>
      </c>
      <c r="C428" s="38" t="s">
        <v>276</v>
      </c>
      <c r="D428" s="38" t="s">
        <v>421</v>
      </c>
      <c r="E428" s="29" t="s">
        <v>261</v>
      </c>
      <c r="F428" s="38"/>
      <c r="G428" s="129">
        <f>G429</f>
        <v>10530</v>
      </c>
      <c r="H428" s="58" t="s">
        <v>247</v>
      </c>
      <c r="I428" s="29" t="s">
        <v>278</v>
      </c>
      <c r="J428" s="38" t="s">
        <v>276</v>
      </c>
      <c r="K428" s="38" t="s">
        <v>421</v>
      </c>
      <c r="L428" s="29" t="s">
        <v>261</v>
      </c>
      <c r="M428" s="38"/>
      <c r="N428" s="129">
        <f>N429</f>
        <v>10530</v>
      </c>
      <c r="O428" s="129">
        <f>O429</f>
        <v>10530</v>
      </c>
    </row>
    <row r="429" spans="1:15" ht="27.6" thickBot="1">
      <c r="A429" s="57" t="s">
        <v>254</v>
      </c>
      <c r="B429" s="30" t="s">
        <v>278</v>
      </c>
      <c r="C429" s="30" t="s">
        <v>276</v>
      </c>
      <c r="D429" s="72" t="s">
        <v>421</v>
      </c>
      <c r="E429" s="30" t="s">
        <v>265</v>
      </c>
      <c r="F429" s="29"/>
      <c r="G429" s="130">
        <f>G431+G430</f>
        <v>10530</v>
      </c>
      <c r="H429" s="57" t="s">
        <v>254</v>
      </c>
      <c r="I429" s="30" t="s">
        <v>278</v>
      </c>
      <c r="J429" s="30" t="s">
        <v>276</v>
      </c>
      <c r="K429" s="72" t="s">
        <v>421</v>
      </c>
      <c r="L429" s="30" t="s">
        <v>265</v>
      </c>
      <c r="M429" s="29"/>
      <c r="N429" s="130">
        <f>N431+N430</f>
        <v>10530</v>
      </c>
      <c r="O429" s="130">
        <f>O431+O430</f>
        <v>10530</v>
      </c>
    </row>
    <row r="430" spans="1:15" ht="15" thickBot="1">
      <c r="A430" s="44" t="s">
        <v>436</v>
      </c>
      <c r="B430" s="30" t="s">
        <v>278</v>
      </c>
      <c r="C430" s="30" t="s">
        <v>276</v>
      </c>
      <c r="D430" s="72" t="s">
        <v>421</v>
      </c>
      <c r="E430" s="30" t="s">
        <v>265</v>
      </c>
      <c r="F430" s="30" t="s">
        <v>450</v>
      </c>
      <c r="G430" s="130">
        <v>50</v>
      </c>
      <c r="H430" s="44" t="s">
        <v>436</v>
      </c>
      <c r="I430" s="30" t="s">
        <v>278</v>
      </c>
      <c r="J430" s="30" t="s">
        <v>276</v>
      </c>
      <c r="K430" s="72" t="s">
        <v>421</v>
      </c>
      <c r="L430" s="30" t="s">
        <v>265</v>
      </c>
      <c r="M430" s="30" t="s">
        <v>450</v>
      </c>
      <c r="N430" s="130">
        <v>50</v>
      </c>
      <c r="O430" s="130">
        <v>50</v>
      </c>
    </row>
    <row r="431" spans="1:15" ht="15" thickBot="1">
      <c r="A431" s="42" t="s">
        <v>444</v>
      </c>
      <c r="B431" s="30" t="s">
        <v>278</v>
      </c>
      <c r="C431" s="30" t="s">
        <v>276</v>
      </c>
      <c r="D431" s="72" t="s">
        <v>421</v>
      </c>
      <c r="E431" s="30" t="s">
        <v>265</v>
      </c>
      <c r="F431" s="30" t="s">
        <v>259</v>
      </c>
      <c r="G431" s="130">
        <v>10480</v>
      </c>
      <c r="H431" s="42" t="s">
        <v>444</v>
      </c>
      <c r="I431" s="30" t="s">
        <v>278</v>
      </c>
      <c r="J431" s="30" t="s">
        <v>276</v>
      </c>
      <c r="K431" s="72" t="s">
        <v>421</v>
      </c>
      <c r="L431" s="30" t="s">
        <v>265</v>
      </c>
      <c r="M431" s="30" t="s">
        <v>259</v>
      </c>
      <c r="N431" s="130">
        <v>10480</v>
      </c>
      <c r="O431" s="130">
        <v>10480</v>
      </c>
    </row>
    <row r="432" spans="1:15" ht="15" thickBot="1">
      <c r="A432" s="7" t="s">
        <v>417</v>
      </c>
      <c r="B432" s="37">
        <v>902</v>
      </c>
      <c r="C432" s="38" t="s">
        <v>276</v>
      </c>
      <c r="D432" s="38" t="s">
        <v>428</v>
      </c>
      <c r="E432" s="38"/>
      <c r="F432" s="38"/>
      <c r="G432" s="141">
        <f>G445+G433+G440</f>
        <v>2213.6000000000004</v>
      </c>
      <c r="H432" s="7" t="s">
        <v>417</v>
      </c>
      <c r="I432" s="37">
        <v>902</v>
      </c>
      <c r="J432" s="38" t="s">
        <v>276</v>
      </c>
      <c r="K432" s="38" t="s">
        <v>428</v>
      </c>
      <c r="L432" s="38"/>
      <c r="M432" s="38"/>
      <c r="N432" s="141">
        <f>N445+N433+N440</f>
        <v>2213.6000000000004</v>
      </c>
      <c r="O432" s="141">
        <f>O445+O433+O440</f>
        <v>2213.6000000000004</v>
      </c>
    </row>
    <row r="433" spans="1:15" ht="27" thickBot="1">
      <c r="A433" s="232" t="s">
        <v>1010</v>
      </c>
      <c r="B433" s="227">
        <v>902</v>
      </c>
      <c r="C433" s="228" t="s">
        <v>276</v>
      </c>
      <c r="D433" s="228" t="s">
        <v>428</v>
      </c>
      <c r="E433" s="229" t="s">
        <v>167</v>
      </c>
      <c r="F433" s="229"/>
      <c r="G433" s="230">
        <f>G435+G437</f>
        <v>0</v>
      </c>
      <c r="H433" s="232" t="s">
        <v>1010</v>
      </c>
      <c r="I433" s="227">
        <v>902</v>
      </c>
      <c r="J433" s="228" t="s">
        <v>276</v>
      </c>
      <c r="K433" s="228" t="s">
        <v>428</v>
      </c>
      <c r="L433" s="229" t="s">
        <v>167</v>
      </c>
      <c r="M433" s="229"/>
      <c r="N433" s="230">
        <f>N435+N437</f>
        <v>0</v>
      </c>
      <c r="O433" s="230">
        <f>O435+O437</f>
        <v>0</v>
      </c>
    </row>
    <row r="434" spans="1:15" ht="34.799999999999997" thickBot="1">
      <c r="A434" s="89" t="s">
        <v>1011</v>
      </c>
      <c r="B434" s="81">
        <v>902</v>
      </c>
      <c r="C434" s="82" t="s">
        <v>276</v>
      </c>
      <c r="D434" s="82" t="s">
        <v>428</v>
      </c>
      <c r="E434" s="132" t="s">
        <v>579</v>
      </c>
      <c r="F434" s="132"/>
      <c r="G434" s="129">
        <f>G435</f>
        <v>0</v>
      </c>
      <c r="H434" s="89" t="s">
        <v>1011</v>
      </c>
      <c r="I434" s="81">
        <v>902</v>
      </c>
      <c r="J434" s="82" t="s">
        <v>276</v>
      </c>
      <c r="K434" s="82" t="s">
        <v>428</v>
      </c>
      <c r="L434" s="132" t="s">
        <v>579</v>
      </c>
      <c r="M434" s="132"/>
      <c r="N434" s="129">
        <f>N435</f>
        <v>0</v>
      </c>
      <c r="O434" s="129">
        <f>O435</f>
        <v>0</v>
      </c>
    </row>
    <row r="435" spans="1:15" ht="40.200000000000003" thickBot="1">
      <c r="A435" s="88" t="s">
        <v>118</v>
      </c>
      <c r="B435" s="84">
        <v>902</v>
      </c>
      <c r="C435" s="85" t="s">
        <v>276</v>
      </c>
      <c r="D435" s="85" t="s">
        <v>428</v>
      </c>
      <c r="E435" s="46" t="s">
        <v>556</v>
      </c>
      <c r="F435" s="46"/>
      <c r="G435" s="130">
        <f>G436</f>
        <v>0</v>
      </c>
      <c r="H435" s="88" t="s">
        <v>118</v>
      </c>
      <c r="I435" s="84">
        <v>902</v>
      </c>
      <c r="J435" s="85" t="s">
        <v>276</v>
      </c>
      <c r="K435" s="85" t="s">
        <v>428</v>
      </c>
      <c r="L435" s="46" t="s">
        <v>556</v>
      </c>
      <c r="M435" s="46"/>
      <c r="N435" s="130">
        <f>N436</f>
        <v>0</v>
      </c>
      <c r="O435" s="130">
        <f>O436</f>
        <v>0</v>
      </c>
    </row>
    <row r="436" spans="1:15" ht="15" thickBot="1">
      <c r="A436" s="44" t="s">
        <v>436</v>
      </c>
      <c r="B436" s="45">
        <v>902</v>
      </c>
      <c r="C436" s="46" t="s">
        <v>276</v>
      </c>
      <c r="D436" s="46" t="s">
        <v>428</v>
      </c>
      <c r="E436" s="46" t="s">
        <v>556</v>
      </c>
      <c r="F436" s="46" t="s">
        <v>450</v>
      </c>
      <c r="G436" s="130"/>
      <c r="H436" s="44" t="s">
        <v>436</v>
      </c>
      <c r="I436" s="45">
        <v>902</v>
      </c>
      <c r="J436" s="46" t="s">
        <v>276</v>
      </c>
      <c r="K436" s="46" t="s">
        <v>428</v>
      </c>
      <c r="L436" s="46" t="s">
        <v>556</v>
      </c>
      <c r="M436" s="46" t="s">
        <v>450</v>
      </c>
      <c r="N436" s="130"/>
      <c r="O436" s="130"/>
    </row>
    <row r="437" spans="1:15" ht="34.799999999999997" thickBot="1">
      <c r="A437" s="89" t="s">
        <v>1012</v>
      </c>
      <c r="B437" s="81">
        <v>902</v>
      </c>
      <c r="C437" s="82" t="s">
        <v>276</v>
      </c>
      <c r="D437" s="82" t="s">
        <v>428</v>
      </c>
      <c r="E437" s="132" t="s">
        <v>558</v>
      </c>
      <c r="F437" s="46"/>
      <c r="G437" s="130">
        <f>G438</f>
        <v>0</v>
      </c>
      <c r="H437" s="89" t="s">
        <v>1012</v>
      </c>
      <c r="I437" s="81">
        <v>902</v>
      </c>
      <c r="J437" s="82" t="s">
        <v>276</v>
      </c>
      <c r="K437" s="82" t="s">
        <v>428</v>
      </c>
      <c r="L437" s="132" t="s">
        <v>558</v>
      </c>
      <c r="M437" s="46"/>
      <c r="N437" s="130">
        <f>N438</f>
        <v>0</v>
      </c>
      <c r="O437" s="130">
        <f>O438</f>
        <v>0</v>
      </c>
    </row>
    <row r="438" spans="1:15" ht="40.200000000000003" thickBot="1">
      <c r="A438" s="88" t="s">
        <v>118</v>
      </c>
      <c r="B438" s="84">
        <v>902</v>
      </c>
      <c r="C438" s="85" t="s">
        <v>276</v>
      </c>
      <c r="D438" s="85" t="s">
        <v>428</v>
      </c>
      <c r="E438" s="46" t="s">
        <v>559</v>
      </c>
      <c r="F438" s="46"/>
      <c r="G438" s="130">
        <f>G439</f>
        <v>0</v>
      </c>
      <c r="H438" s="88" t="s">
        <v>118</v>
      </c>
      <c r="I438" s="84">
        <v>902</v>
      </c>
      <c r="J438" s="85" t="s">
        <v>276</v>
      </c>
      <c r="K438" s="85" t="s">
        <v>428</v>
      </c>
      <c r="L438" s="46" t="s">
        <v>559</v>
      </c>
      <c r="M438" s="46"/>
      <c r="N438" s="130">
        <f>N439</f>
        <v>0</v>
      </c>
      <c r="O438" s="130">
        <f>O439</f>
        <v>0</v>
      </c>
    </row>
    <row r="439" spans="1:15" ht="15" thickBot="1">
      <c r="A439" s="44" t="s">
        <v>436</v>
      </c>
      <c r="B439" s="45">
        <v>902</v>
      </c>
      <c r="C439" s="46" t="s">
        <v>276</v>
      </c>
      <c r="D439" s="46" t="s">
        <v>428</v>
      </c>
      <c r="E439" s="46" t="s">
        <v>559</v>
      </c>
      <c r="F439" s="46" t="s">
        <v>450</v>
      </c>
      <c r="G439" s="130"/>
      <c r="H439" s="44" t="s">
        <v>436</v>
      </c>
      <c r="I439" s="45">
        <v>902</v>
      </c>
      <c r="J439" s="46" t="s">
        <v>276</v>
      </c>
      <c r="K439" s="46" t="s">
        <v>428</v>
      </c>
      <c r="L439" s="46" t="s">
        <v>559</v>
      </c>
      <c r="M439" s="46" t="s">
        <v>450</v>
      </c>
      <c r="N439" s="130"/>
      <c r="O439" s="130"/>
    </row>
    <row r="440" spans="1:15" s="18" customFormat="1" ht="15" thickBot="1">
      <c r="A440" s="89" t="s">
        <v>192</v>
      </c>
      <c r="B440" s="81">
        <v>902</v>
      </c>
      <c r="C440" s="82" t="s">
        <v>276</v>
      </c>
      <c r="D440" s="82" t="s">
        <v>428</v>
      </c>
      <c r="E440" s="132" t="s">
        <v>240</v>
      </c>
      <c r="F440" s="46"/>
      <c r="G440" s="129">
        <f>G441</f>
        <v>0</v>
      </c>
      <c r="H440" s="89" t="s">
        <v>192</v>
      </c>
      <c r="I440" s="81">
        <v>902</v>
      </c>
      <c r="J440" s="82" t="s">
        <v>276</v>
      </c>
      <c r="K440" s="82" t="s">
        <v>428</v>
      </c>
      <c r="L440" s="132" t="s">
        <v>240</v>
      </c>
      <c r="M440" s="46"/>
      <c r="N440" s="129">
        <f>N441</f>
        <v>0</v>
      </c>
      <c r="O440" s="129">
        <f>O441</f>
        <v>0</v>
      </c>
    </row>
    <row r="441" spans="1:15" s="18" customFormat="1" ht="40.200000000000003" thickBot="1">
      <c r="A441" s="80" t="s">
        <v>489</v>
      </c>
      <c r="B441" s="81">
        <v>902</v>
      </c>
      <c r="C441" s="82" t="s">
        <v>276</v>
      </c>
      <c r="D441" s="82" t="s">
        <v>428</v>
      </c>
      <c r="E441" s="132" t="s">
        <v>285</v>
      </c>
      <c r="F441" s="132"/>
      <c r="G441" s="129">
        <f>G442</f>
        <v>0</v>
      </c>
      <c r="H441" s="80" t="s">
        <v>489</v>
      </c>
      <c r="I441" s="81">
        <v>902</v>
      </c>
      <c r="J441" s="82" t="s">
        <v>276</v>
      </c>
      <c r="K441" s="82" t="s">
        <v>428</v>
      </c>
      <c r="L441" s="132" t="s">
        <v>285</v>
      </c>
      <c r="M441" s="132"/>
      <c r="N441" s="129">
        <f>N442</f>
        <v>0</v>
      </c>
      <c r="O441" s="129">
        <f>O442</f>
        <v>0</v>
      </c>
    </row>
    <row r="442" spans="1:15" s="18" customFormat="1" ht="15" thickBot="1">
      <c r="A442" s="167" t="s">
        <v>303</v>
      </c>
      <c r="B442" s="84">
        <v>902</v>
      </c>
      <c r="C442" s="85" t="s">
        <v>276</v>
      </c>
      <c r="D442" s="85" t="s">
        <v>428</v>
      </c>
      <c r="E442" s="46" t="s">
        <v>286</v>
      </c>
      <c r="F442" s="46"/>
      <c r="G442" s="130">
        <f>G444+G443</f>
        <v>0</v>
      </c>
      <c r="H442" s="251" t="s">
        <v>303</v>
      </c>
      <c r="I442" s="84">
        <v>902</v>
      </c>
      <c r="J442" s="85" t="s">
        <v>276</v>
      </c>
      <c r="K442" s="85" t="s">
        <v>428</v>
      </c>
      <c r="L442" s="46" t="s">
        <v>286</v>
      </c>
      <c r="M442" s="46"/>
      <c r="N442" s="130">
        <f>N444+N443</f>
        <v>0</v>
      </c>
      <c r="O442" s="130">
        <f>O444+O443</f>
        <v>0</v>
      </c>
    </row>
    <row r="443" spans="1:15" s="18" customFormat="1" ht="15" thickBot="1">
      <c r="A443" s="44" t="s">
        <v>436</v>
      </c>
      <c r="B443" s="45">
        <v>902</v>
      </c>
      <c r="C443" s="46" t="s">
        <v>276</v>
      </c>
      <c r="D443" s="46" t="s">
        <v>428</v>
      </c>
      <c r="E443" s="46" t="s">
        <v>286</v>
      </c>
      <c r="F443" s="46" t="s">
        <v>450</v>
      </c>
      <c r="G443" s="130"/>
      <c r="H443" s="44" t="s">
        <v>436</v>
      </c>
      <c r="I443" s="45">
        <v>902</v>
      </c>
      <c r="J443" s="46" t="s">
        <v>276</v>
      </c>
      <c r="K443" s="46" t="s">
        <v>428</v>
      </c>
      <c r="L443" s="46" t="s">
        <v>286</v>
      </c>
      <c r="M443" s="46" t="s">
        <v>450</v>
      </c>
      <c r="N443" s="130"/>
      <c r="O443" s="130"/>
    </row>
    <row r="444" spans="1:15" s="18" customFormat="1" ht="15" thickBot="1">
      <c r="A444" s="42" t="s">
        <v>707</v>
      </c>
      <c r="B444" s="45">
        <v>902</v>
      </c>
      <c r="C444" s="46" t="s">
        <v>276</v>
      </c>
      <c r="D444" s="46" t="s">
        <v>428</v>
      </c>
      <c r="E444" s="46" t="s">
        <v>286</v>
      </c>
      <c r="F444" s="46" t="s">
        <v>259</v>
      </c>
      <c r="G444" s="130"/>
      <c r="H444" s="42" t="s">
        <v>707</v>
      </c>
      <c r="I444" s="45">
        <v>902</v>
      </c>
      <c r="J444" s="46" t="s">
        <v>276</v>
      </c>
      <c r="K444" s="46" t="s">
        <v>428</v>
      </c>
      <c r="L444" s="46" t="s">
        <v>286</v>
      </c>
      <c r="M444" s="46" t="s">
        <v>259</v>
      </c>
      <c r="N444" s="130"/>
      <c r="O444" s="130"/>
    </row>
    <row r="445" spans="1:15" s="18" customFormat="1" ht="27.6" thickBot="1">
      <c r="A445" s="90" t="s">
        <v>247</v>
      </c>
      <c r="B445" s="132" t="s">
        <v>278</v>
      </c>
      <c r="C445" s="82" t="s">
        <v>276</v>
      </c>
      <c r="D445" s="82" t="s">
        <v>428</v>
      </c>
      <c r="E445" s="132" t="s">
        <v>261</v>
      </c>
      <c r="F445" s="82"/>
      <c r="G445" s="129">
        <f>G446+G449</f>
        <v>2213.6000000000004</v>
      </c>
      <c r="H445" s="90" t="s">
        <v>247</v>
      </c>
      <c r="I445" s="132" t="s">
        <v>278</v>
      </c>
      <c r="J445" s="82" t="s">
        <v>276</v>
      </c>
      <c r="K445" s="82" t="s">
        <v>428</v>
      </c>
      <c r="L445" s="132" t="s">
        <v>261</v>
      </c>
      <c r="M445" s="82"/>
      <c r="N445" s="129">
        <f>N446+N449</f>
        <v>2213.6000000000004</v>
      </c>
      <c r="O445" s="129">
        <f>O446+O449</f>
        <v>2213.6000000000004</v>
      </c>
    </row>
    <row r="446" spans="1:15" ht="54" thickBot="1">
      <c r="A446" s="57" t="s">
        <v>250</v>
      </c>
      <c r="B446" s="30" t="s">
        <v>278</v>
      </c>
      <c r="C446" s="30" t="s">
        <v>276</v>
      </c>
      <c r="D446" s="72" t="s">
        <v>428</v>
      </c>
      <c r="E446" s="30" t="s">
        <v>263</v>
      </c>
      <c r="F446" s="29"/>
      <c r="G446" s="129">
        <f>G447+G448</f>
        <v>1127.9000000000001</v>
      </c>
      <c r="H446" s="57" t="s">
        <v>250</v>
      </c>
      <c r="I446" s="30" t="s">
        <v>278</v>
      </c>
      <c r="J446" s="30" t="s">
        <v>276</v>
      </c>
      <c r="K446" s="72" t="s">
        <v>428</v>
      </c>
      <c r="L446" s="30" t="s">
        <v>263</v>
      </c>
      <c r="M446" s="29"/>
      <c r="N446" s="129">
        <f>N447+N448</f>
        <v>1127.9000000000001</v>
      </c>
      <c r="O446" s="129">
        <f>O447+O448</f>
        <v>1127.9000000000001</v>
      </c>
    </row>
    <row r="447" spans="1:15" ht="40.200000000000003" thickBot="1">
      <c r="A447" s="31" t="s">
        <v>439</v>
      </c>
      <c r="B447" s="30" t="s">
        <v>278</v>
      </c>
      <c r="C447" s="30" t="s">
        <v>276</v>
      </c>
      <c r="D447" s="72" t="s">
        <v>428</v>
      </c>
      <c r="E447" s="30" t="s">
        <v>263</v>
      </c>
      <c r="F447" s="30" t="s">
        <v>341</v>
      </c>
      <c r="G447" s="130">
        <v>1043.9000000000001</v>
      </c>
      <c r="H447" s="31" t="s">
        <v>439</v>
      </c>
      <c r="I447" s="30" t="s">
        <v>278</v>
      </c>
      <c r="J447" s="30" t="s">
        <v>276</v>
      </c>
      <c r="K447" s="72" t="s">
        <v>428</v>
      </c>
      <c r="L447" s="30" t="s">
        <v>263</v>
      </c>
      <c r="M447" s="30" t="s">
        <v>341</v>
      </c>
      <c r="N447" s="130">
        <v>1043.9000000000001</v>
      </c>
      <c r="O447" s="130">
        <v>1043.9000000000001</v>
      </c>
    </row>
    <row r="448" spans="1:15" ht="15" thickBot="1">
      <c r="A448" s="28" t="s">
        <v>436</v>
      </c>
      <c r="B448" s="30" t="s">
        <v>278</v>
      </c>
      <c r="C448" s="30" t="s">
        <v>276</v>
      </c>
      <c r="D448" s="72" t="s">
        <v>428</v>
      </c>
      <c r="E448" s="30" t="s">
        <v>263</v>
      </c>
      <c r="F448" s="30" t="s">
        <v>450</v>
      </c>
      <c r="G448" s="130">
        <v>84</v>
      </c>
      <c r="H448" s="28" t="s">
        <v>436</v>
      </c>
      <c r="I448" s="30" t="s">
        <v>278</v>
      </c>
      <c r="J448" s="30" t="s">
        <v>276</v>
      </c>
      <c r="K448" s="72" t="s">
        <v>428</v>
      </c>
      <c r="L448" s="30" t="s">
        <v>263</v>
      </c>
      <c r="M448" s="30" t="s">
        <v>450</v>
      </c>
      <c r="N448" s="130">
        <v>84</v>
      </c>
      <c r="O448" s="130">
        <v>84</v>
      </c>
    </row>
    <row r="449" spans="1:15" ht="54" thickBot="1">
      <c r="A449" s="57" t="s">
        <v>253</v>
      </c>
      <c r="B449" s="30" t="s">
        <v>278</v>
      </c>
      <c r="C449" s="30" t="s">
        <v>276</v>
      </c>
      <c r="D449" s="72" t="s">
        <v>428</v>
      </c>
      <c r="E449" s="30" t="s">
        <v>265</v>
      </c>
      <c r="F449" s="30" t="s">
        <v>320</v>
      </c>
      <c r="G449" s="129">
        <f>G450+G451</f>
        <v>1085.7</v>
      </c>
      <c r="H449" s="57" t="s">
        <v>253</v>
      </c>
      <c r="I449" s="30" t="s">
        <v>278</v>
      </c>
      <c r="J449" s="30" t="s">
        <v>276</v>
      </c>
      <c r="K449" s="72" t="s">
        <v>428</v>
      </c>
      <c r="L449" s="30" t="s">
        <v>265</v>
      </c>
      <c r="M449" s="30" t="s">
        <v>320</v>
      </c>
      <c r="N449" s="129">
        <f>N450+N451</f>
        <v>1085.7</v>
      </c>
      <c r="O449" s="129">
        <f>O450+O451</f>
        <v>1085.7</v>
      </c>
    </row>
    <row r="450" spans="1:15" ht="40.200000000000003" thickBot="1">
      <c r="A450" s="31" t="s">
        <v>439</v>
      </c>
      <c r="B450" s="30" t="s">
        <v>278</v>
      </c>
      <c r="C450" s="30" t="s">
        <v>276</v>
      </c>
      <c r="D450" s="72" t="s">
        <v>428</v>
      </c>
      <c r="E450" s="30" t="s">
        <v>265</v>
      </c>
      <c r="F450" s="30" t="s">
        <v>341</v>
      </c>
      <c r="G450" s="130">
        <v>1034</v>
      </c>
      <c r="H450" s="31" t="s">
        <v>439</v>
      </c>
      <c r="I450" s="30" t="s">
        <v>278</v>
      </c>
      <c r="J450" s="30" t="s">
        <v>276</v>
      </c>
      <c r="K450" s="72" t="s">
        <v>428</v>
      </c>
      <c r="L450" s="30" t="s">
        <v>265</v>
      </c>
      <c r="M450" s="30" t="s">
        <v>341</v>
      </c>
      <c r="N450" s="130">
        <v>1034</v>
      </c>
      <c r="O450" s="130">
        <v>1034</v>
      </c>
    </row>
    <row r="451" spans="1:15" ht="15" thickBot="1">
      <c r="A451" s="28" t="s">
        <v>436</v>
      </c>
      <c r="B451" s="30" t="s">
        <v>278</v>
      </c>
      <c r="C451" s="30" t="s">
        <v>276</v>
      </c>
      <c r="D451" s="72" t="s">
        <v>428</v>
      </c>
      <c r="E451" s="30" t="s">
        <v>265</v>
      </c>
      <c r="F451" s="30" t="s">
        <v>450</v>
      </c>
      <c r="G451" s="130">
        <v>51.7</v>
      </c>
      <c r="H451" s="28" t="s">
        <v>436</v>
      </c>
      <c r="I451" s="30" t="s">
        <v>278</v>
      </c>
      <c r="J451" s="30" t="s">
        <v>276</v>
      </c>
      <c r="K451" s="72" t="s">
        <v>428</v>
      </c>
      <c r="L451" s="30" t="s">
        <v>265</v>
      </c>
      <c r="M451" s="30" t="s">
        <v>450</v>
      </c>
      <c r="N451" s="130">
        <v>51.7</v>
      </c>
      <c r="O451" s="130">
        <v>51.7</v>
      </c>
    </row>
    <row r="452" spans="1:15" ht="15" thickBot="1">
      <c r="A452" s="79" t="s">
        <v>445</v>
      </c>
      <c r="B452" s="77">
        <v>902</v>
      </c>
      <c r="C452" s="78" t="s">
        <v>321</v>
      </c>
      <c r="D452" s="78"/>
      <c r="E452" s="78"/>
      <c r="F452" s="78"/>
      <c r="G452" s="149">
        <f>G453</f>
        <v>0</v>
      </c>
      <c r="H452" s="79" t="s">
        <v>445</v>
      </c>
      <c r="I452" s="77">
        <v>902</v>
      </c>
      <c r="J452" s="78" t="s">
        <v>321</v>
      </c>
      <c r="K452" s="78"/>
      <c r="L452" s="78"/>
      <c r="M452" s="78"/>
      <c r="N452" s="149">
        <f>N453</f>
        <v>0</v>
      </c>
      <c r="O452" s="149">
        <f>O453</f>
        <v>8756.6999999999989</v>
      </c>
    </row>
    <row r="453" spans="1:15" ht="15" thickBot="1">
      <c r="A453" s="7" t="s">
        <v>418</v>
      </c>
      <c r="B453" s="37">
        <v>902</v>
      </c>
      <c r="C453" s="38" t="s">
        <v>321</v>
      </c>
      <c r="D453" s="38" t="s">
        <v>420</v>
      </c>
      <c r="E453" s="38"/>
      <c r="F453" s="38"/>
      <c r="G453" s="141">
        <f>G454</f>
        <v>0</v>
      </c>
      <c r="H453" s="7" t="s">
        <v>418</v>
      </c>
      <c r="I453" s="37">
        <v>902</v>
      </c>
      <c r="J453" s="38" t="s">
        <v>321</v>
      </c>
      <c r="K453" s="38" t="s">
        <v>420</v>
      </c>
      <c r="L453" s="38"/>
      <c r="M453" s="38"/>
      <c r="N453" s="141">
        <f>N454</f>
        <v>0</v>
      </c>
      <c r="O453" s="141">
        <f>O454</f>
        <v>8756.6999999999989</v>
      </c>
    </row>
    <row r="454" spans="1:15" ht="27" thickBot="1">
      <c r="A454" s="226" t="s">
        <v>1001</v>
      </c>
      <c r="B454" s="227">
        <v>902</v>
      </c>
      <c r="C454" s="228" t="s">
        <v>321</v>
      </c>
      <c r="D454" s="228" t="s">
        <v>420</v>
      </c>
      <c r="E454" s="229" t="s">
        <v>153</v>
      </c>
      <c r="F454" s="229"/>
      <c r="G454" s="230">
        <f>G455+G463</f>
        <v>0</v>
      </c>
      <c r="H454" s="226" t="s">
        <v>1001</v>
      </c>
      <c r="I454" s="227">
        <v>902</v>
      </c>
      <c r="J454" s="228" t="s">
        <v>321</v>
      </c>
      <c r="K454" s="228" t="s">
        <v>420</v>
      </c>
      <c r="L454" s="229" t="s">
        <v>153</v>
      </c>
      <c r="M454" s="229"/>
      <c r="N454" s="230">
        <f>N455+N463</f>
        <v>0</v>
      </c>
      <c r="O454" s="230">
        <f>O455+O463</f>
        <v>8756.6999999999989</v>
      </c>
    </row>
    <row r="455" spans="1:15" ht="27" thickBot="1">
      <c r="A455" s="56" t="s">
        <v>122</v>
      </c>
      <c r="B455" s="37">
        <v>902</v>
      </c>
      <c r="C455" s="38" t="s">
        <v>321</v>
      </c>
      <c r="D455" s="38" t="s">
        <v>420</v>
      </c>
      <c r="E455" s="29" t="s">
        <v>154</v>
      </c>
      <c r="F455" s="30"/>
      <c r="G455" s="129">
        <f>G461+G456+G459</f>
        <v>0</v>
      </c>
      <c r="H455" s="56" t="s">
        <v>122</v>
      </c>
      <c r="I455" s="37">
        <v>902</v>
      </c>
      <c r="J455" s="38" t="s">
        <v>321</v>
      </c>
      <c r="K455" s="38" t="s">
        <v>420</v>
      </c>
      <c r="L455" s="29" t="s">
        <v>154</v>
      </c>
      <c r="M455" s="30"/>
      <c r="N455" s="129">
        <f>N461+N456+N459</f>
        <v>0</v>
      </c>
      <c r="O455" s="129">
        <f>O461+O456+O459</f>
        <v>0</v>
      </c>
    </row>
    <row r="456" spans="1:15" ht="15" thickBot="1">
      <c r="A456" s="167" t="s">
        <v>123</v>
      </c>
      <c r="B456" s="34">
        <v>902</v>
      </c>
      <c r="C456" s="72" t="s">
        <v>321</v>
      </c>
      <c r="D456" s="72" t="s">
        <v>420</v>
      </c>
      <c r="E456" s="30" t="s">
        <v>155</v>
      </c>
      <c r="F456" s="30"/>
      <c r="G456" s="130">
        <f>G458+G457</f>
        <v>0</v>
      </c>
      <c r="H456" s="251" t="s">
        <v>123</v>
      </c>
      <c r="I456" s="34">
        <v>902</v>
      </c>
      <c r="J456" s="72" t="s">
        <v>321</v>
      </c>
      <c r="K456" s="72" t="s">
        <v>420</v>
      </c>
      <c r="L456" s="30" t="s">
        <v>155</v>
      </c>
      <c r="M456" s="30"/>
      <c r="N456" s="130">
        <f>N458+N457</f>
        <v>0</v>
      </c>
      <c r="O456" s="130">
        <f>O458+O457</f>
        <v>0</v>
      </c>
    </row>
    <row r="457" spans="1:15" ht="40.200000000000003" thickBot="1">
      <c r="A457" s="167" t="s">
        <v>439</v>
      </c>
      <c r="B457" s="34">
        <v>902</v>
      </c>
      <c r="C457" s="72" t="s">
        <v>321</v>
      </c>
      <c r="D457" s="72" t="s">
        <v>420</v>
      </c>
      <c r="E457" s="30" t="s">
        <v>155</v>
      </c>
      <c r="F457" s="30" t="s">
        <v>341</v>
      </c>
      <c r="G457" s="130"/>
      <c r="H457" s="251" t="s">
        <v>439</v>
      </c>
      <c r="I457" s="34">
        <v>902</v>
      </c>
      <c r="J457" s="72" t="s">
        <v>321</v>
      </c>
      <c r="K457" s="72" t="s">
        <v>420</v>
      </c>
      <c r="L457" s="30" t="s">
        <v>155</v>
      </c>
      <c r="M457" s="30" t="s">
        <v>341</v>
      </c>
      <c r="N457" s="130"/>
      <c r="O457" s="130"/>
    </row>
    <row r="458" spans="1:15" ht="15" thickBot="1">
      <c r="A458" s="27" t="s">
        <v>436</v>
      </c>
      <c r="B458" s="33">
        <v>902</v>
      </c>
      <c r="C458" s="30" t="s">
        <v>321</v>
      </c>
      <c r="D458" s="30" t="s">
        <v>420</v>
      </c>
      <c r="E458" s="30" t="s">
        <v>155</v>
      </c>
      <c r="F458" s="30" t="s">
        <v>450</v>
      </c>
      <c r="G458" s="130"/>
      <c r="H458" s="27" t="s">
        <v>436</v>
      </c>
      <c r="I458" s="33">
        <v>902</v>
      </c>
      <c r="J458" s="30" t="s">
        <v>321</v>
      </c>
      <c r="K458" s="30" t="s">
        <v>420</v>
      </c>
      <c r="L458" s="30" t="s">
        <v>155</v>
      </c>
      <c r="M458" s="30" t="s">
        <v>450</v>
      </c>
      <c r="N458" s="130"/>
      <c r="O458" s="130"/>
    </row>
    <row r="459" spans="1:15" ht="53.4" thickBot="1">
      <c r="A459" s="28" t="s">
        <v>1002</v>
      </c>
      <c r="B459" s="34">
        <v>902</v>
      </c>
      <c r="C459" s="72" t="s">
        <v>321</v>
      </c>
      <c r="D459" s="72" t="s">
        <v>420</v>
      </c>
      <c r="E459" s="30" t="s">
        <v>453</v>
      </c>
      <c r="F459" s="30"/>
      <c r="G459" s="130">
        <f>G460</f>
        <v>0</v>
      </c>
      <c r="H459" s="28" t="s">
        <v>1002</v>
      </c>
      <c r="I459" s="34">
        <v>902</v>
      </c>
      <c r="J459" s="72" t="s">
        <v>321</v>
      </c>
      <c r="K459" s="72" t="s">
        <v>420</v>
      </c>
      <c r="L459" s="30" t="s">
        <v>453</v>
      </c>
      <c r="M459" s="30"/>
      <c r="N459" s="130">
        <f>N460</f>
        <v>0</v>
      </c>
      <c r="O459" s="130">
        <f>O460</f>
        <v>0</v>
      </c>
    </row>
    <row r="460" spans="1:15" ht="15" thickBot="1">
      <c r="A460" s="27" t="s">
        <v>436</v>
      </c>
      <c r="B460" s="33">
        <v>902</v>
      </c>
      <c r="C460" s="30" t="s">
        <v>321</v>
      </c>
      <c r="D460" s="30" t="s">
        <v>420</v>
      </c>
      <c r="E460" s="30" t="s">
        <v>453</v>
      </c>
      <c r="F460" s="30" t="s">
        <v>450</v>
      </c>
      <c r="G460" s="130"/>
      <c r="H460" s="27" t="s">
        <v>436</v>
      </c>
      <c r="I460" s="33">
        <v>902</v>
      </c>
      <c r="J460" s="30" t="s">
        <v>321</v>
      </c>
      <c r="K460" s="30" t="s">
        <v>420</v>
      </c>
      <c r="L460" s="30" t="s">
        <v>453</v>
      </c>
      <c r="M460" s="30" t="s">
        <v>450</v>
      </c>
      <c r="N460" s="130"/>
      <c r="O460" s="130"/>
    </row>
    <row r="461" spans="1:15" ht="53.4" thickBot="1">
      <c r="A461" s="28" t="s">
        <v>1003</v>
      </c>
      <c r="B461" s="34">
        <v>902</v>
      </c>
      <c r="C461" s="72" t="s">
        <v>321</v>
      </c>
      <c r="D461" s="72" t="s">
        <v>420</v>
      </c>
      <c r="E461" s="30" t="s">
        <v>453</v>
      </c>
      <c r="F461" s="30"/>
      <c r="G461" s="130">
        <f>G462</f>
        <v>0</v>
      </c>
      <c r="H461" s="28" t="s">
        <v>1003</v>
      </c>
      <c r="I461" s="34">
        <v>902</v>
      </c>
      <c r="J461" s="72" t="s">
        <v>321</v>
      </c>
      <c r="K461" s="72" t="s">
        <v>420</v>
      </c>
      <c r="L461" s="30" t="s">
        <v>453</v>
      </c>
      <c r="M461" s="30"/>
      <c r="N461" s="130">
        <f>N462</f>
        <v>0</v>
      </c>
      <c r="O461" s="130">
        <f>O462</f>
        <v>0</v>
      </c>
    </row>
    <row r="462" spans="1:15" ht="15" thickBot="1">
      <c r="A462" s="27" t="s">
        <v>436</v>
      </c>
      <c r="B462" s="33">
        <v>902</v>
      </c>
      <c r="C462" s="30" t="s">
        <v>321</v>
      </c>
      <c r="D462" s="30" t="s">
        <v>420</v>
      </c>
      <c r="E462" s="30" t="s">
        <v>453</v>
      </c>
      <c r="F462" s="30" t="s">
        <v>450</v>
      </c>
      <c r="G462" s="130"/>
      <c r="H462" s="27" t="s">
        <v>436</v>
      </c>
      <c r="I462" s="33">
        <v>902</v>
      </c>
      <c r="J462" s="30" t="s">
        <v>321</v>
      </c>
      <c r="K462" s="30" t="s">
        <v>420</v>
      </c>
      <c r="L462" s="30" t="s">
        <v>453</v>
      </c>
      <c r="M462" s="30" t="s">
        <v>450</v>
      </c>
      <c r="N462" s="130"/>
      <c r="O462" s="130"/>
    </row>
    <row r="463" spans="1:15" ht="27" thickBot="1">
      <c r="A463" s="56" t="s">
        <v>513</v>
      </c>
      <c r="B463" s="37">
        <v>902</v>
      </c>
      <c r="C463" s="38" t="s">
        <v>321</v>
      </c>
      <c r="D463" s="38" t="s">
        <v>420</v>
      </c>
      <c r="E463" s="29" t="s">
        <v>156</v>
      </c>
      <c r="F463" s="29"/>
      <c r="G463" s="129">
        <f>G464+G466</f>
        <v>0</v>
      </c>
      <c r="H463" s="56" t="s">
        <v>513</v>
      </c>
      <c r="I463" s="37">
        <v>902</v>
      </c>
      <c r="J463" s="38" t="s">
        <v>321</v>
      </c>
      <c r="K463" s="38" t="s">
        <v>420</v>
      </c>
      <c r="L463" s="29" t="s">
        <v>156</v>
      </c>
      <c r="M463" s="29"/>
      <c r="N463" s="129">
        <f>N464+N466</f>
        <v>0</v>
      </c>
      <c r="O463" s="129">
        <f>O464+O466</f>
        <v>8756.6999999999989</v>
      </c>
    </row>
    <row r="464" spans="1:15" ht="27" thickBot="1">
      <c r="A464" s="167" t="s">
        <v>124</v>
      </c>
      <c r="B464" s="34">
        <v>902</v>
      </c>
      <c r="C464" s="72" t="s">
        <v>321</v>
      </c>
      <c r="D464" s="72" t="s">
        <v>420</v>
      </c>
      <c r="E464" s="30" t="s">
        <v>157</v>
      </c>
      <c r="F464" s="29"/>
      <c r="G464" s="130">
        <f>G465</f>
        <v>0</v>
      </c>
      <c r="H464" s="251" t="s">
        <v>124</v>
      </c>
      <c r="I464" s="34">
        <v>902</v>
      </c>
      <c r="J464" s="72" t="s">
        <v>321</v>
      </c>
      <c r="K464" s="72" t="s">
        <v>420</v>
      </c>
      <c r="L464" s="30" t="s">
        <v>157</v>
      </c>
      <c r="M464" s="29"/>
      <c r="N464" s="130">
        <f>N465</f>
        <v>0</v>
      </c>
      <c r="O464" s="130">
        <f>O465</f>
        <v>8318.9</v>
      </c>
    </row>
    <row r="465" spans="1:15" ht="15" thickBot="1">
      <c r="A465" s="27" t="s">
        <v>436</v>
      </c>
      <c r="B465" s="33">
        <v>902</v>
      </c>
      <c r="C465" s="30" t="s">
        <v>321</v>
      </c>
      <c r="D465" s="30" t="s">
        <v>420</v>
      </c>
      <c r="E465" s="30" t="s">
        <v>157</v>
      </c>
      <c r="F465" s="30" t="s">
        <v>450</v>
      </c>
      <c r="G465" s="130"/>
      <c r="H465" s="27" t="s">
        <v>436</v>
      </c>
      <c r="I465" s="33">
        <v>902</v>
      </c>
      <c r="J465" s="30" t="s">
        <v>321</v>
      </c>
      <c r="K465" s="30" t="s">
        <v>420</v>
      </c>
      <c r="L465" s="30" t="s">
        <v>157</v>
      </c>
      <c r="M465" s="30" t="s">
        <v>450</v>
      </c>
      <c r="N465" s="130"/>
      <c r="O465" s="130">
        <v>8318.9</v>
      </c>
    </row>
    <row r="466" spans="1:15" ht="27" thickBot="1">
      <c r="A466" s="28" t="s">
        <v>550</v>
      </c>
      <c r="B466" s="33">
        <v>902</v>
      </c>
      <c r="C466" s="30" t="s">
        <v>321</v>
      </c>
      <c r="D466" s="30" t="s">
        <v>420</v>
      </c>
      <c r="E466" s="30" t="s">
        <v>157</v>
      </c>
      <c r="F466" s="30"/>
      <c r="G466" s="130">
        <f>G467</f>
        <v>0</v>
      </c>
      <c r="H466" s="28" t="s">
        <v>550</v>
      </c>
      <c r="I466" s="33">
        <v>902</v>
      </c>
      <c r="J466" s="30" t="s">
        <v>321</v>
      </c>
      <c r="K466" s="30" t="s">
        <v>420</v>
      </c>
      <c r="L466" s="30" t="s">
        <v>157</v>
      </c>
      <c r="M466" s="30"/>
      <c r="N466" s="130">
        <f>N467</f>
        <v>0</v>
      </c>
      <c r="O466" s="130">
        <f>O467</f>
        <v>437.8</v>
      </c>
    </row>
    <row r="467" spans="1:15" ht="15" thickBot="1">
      <c r="A467" s="168" t="s">
        <v>436</v>
      </c>
      <c r="B467" s="257">
        <v>902</v>
      </c>
      <c r="C467" s="256" t="s">
        <v>321</v>
      </c>
      <c r="D467" s="256" t="s">
        <v>420</v>
      </c>
      <c r="E467" s="256" t="s">
        <v>157</v>
      </c>
      <c r="F467" s="256" t="s">
        <v>450</v>
      </c>
      <c r="G467" s="262"/>
      <c r="H467" s="168" t="s">
        <v>436</v>
      </c>
      <c r="I467" s="257">
        <v>902</v>
      </c>
      <c r="J467" s="256" t="s">
        <v>321</v>
      </c>
      <c r="K467" s="256" t="s">
        <v>420</v>
      </c>
      <c r="L467" s="256" t="s">
        <v>157</v>
      </c>
      <c r="M467" s="256" t="s">
        <v>450</v>
      </c>
      <c r="N467" s="262"/>
      <c r="O467" s="262">
        <v>437.8</v>
      </c>
    </row>
    <row r="468" spans="1:15" ht="58.95" customHeight="1" thickBot="1">
      <c r="A468" s="461" t="s">
        <v>602</v>
      </c>
      <c r="B468" s="462">
        <v>903</v>
      </c>
      <c r="C468" s="472"/>
      <c r="D468" s="473"/>
      <c r="E468" s="474" t="s">
        <v>320</v>
      </c>
      <c r="F468" s="475" t="s">
        <v>320</v>
      </c>
      <c r="G468" s="467">
        <f>G469</f>
        <v>11650</v>
      </c>
      <c r="H468" s="461" t="s">
        <v>602</v>
      </c>
      <c r="I468" s="462">
        <v>903</v>
      </c>
      <c r="J468" s="472"/>
      <c r="K468" s="473"/>
      <c r="L468" s="474" t="s">
        <v>320</v>
      </c>
      <c r="M468" s="475" t="s">
        <v>320</v>
      </c>
      <c r="N468" s="467">
        <f t="shared" ref="N468:O470" si="20">N469</f>
        <v>11350</v>
      </c>
      <c r="O468" s="467">
        <f t="shared" si="20"/>
        <v>11350</v>
      </c>
    </row>
    <row r="469" spans="1:15" ht="15" thickBot="1">
      <c r="A469" s="25" t="s">
        <v>441</v>
      </c>
      <c r="B469" s="81">
        <v>903</v>
      </c>
      <c r="C469" s="82" t="s">
        <v>424</v>
      </c>
      <c r="D469" s="82"/>
      <c r="E469" s="38"/>
      <c r="F469" s="37"/>
      <c r="G469" s="141">
        <f>G470</f>
        <v>11650</v>
      </c>
      <c r="H469" s="25" t="s">
        <v>441</v>
      </c>
      <c r="I469" s="81">
        <v>903</v>
      </c>
      <c r="J469" s="82" t="s">
        <v>424</v>
      </c>
      <c r="K469" s="82"/>
      <c r="L469" s="38"/>
      <c r="M469" s="37"/>
      <c r="N469" s="141">
        <f t="shared" si="20"/>
        <v>11350</v>
      </c>
      <c r="O469" s="141">
        <f t="shared" si="20"/>
        <v>11350</v>
      </c>
    </row>
    <row r="470" spans="1:15" ht="15" thickBot="1">
      <c r="A470" s="25" t="s">
        <v>170</v>
      </c>
      <c r="B470" s="81">
        <v>903</v>
      </c>
      <c r="C470" s="82" t="s">
        <v>424</v>
      </c>
      <c r="D470" s="82" t="s">
        <v>421</v>
      </c>
      <c r="E470" s="38"/>
      <c r="F470" s="37"/>
      <c r="G470" s="141">
        <f>G471</f>
        <v>11650</v>
      </c>
      <c r="H470" s="25" t="s">
        <v>170</v>
      </c>
      <c r="I470" s="81">
        <v>903</v>
      </c>
      <c r="J470" s="82" t="s">
        <v>424</v>
      </c>
      <c r="K470" s="82" t="s">
        <v>421</v>
      </c>
      <c r="L470" s="38"/>
      <c r="M470" s="37"/>
      <c r="N470" s="141">
        <f t="shared" si="20"/>
        <v>11350</v>
      </c>
      <c r="O470" s="141">
        <f t="shared" si="20"/>
        <v>11350</v>
      </c>
    </row>
    <row r="471" spans="1:15" ht="53.4" thickBot="1">
      <c r="A471" s="56" t="s">
        <v>967</v>
      </c>
      <c r="B471" s="37">
        <v>903</v>
      </c>
      <c r="C471" s="38" t="s">
        <v>424</v>
      </c>
      <c r="D471" s="38" t="s">
        <v>421</v>
      </c>
      <c r="E471" s="29" t="s">
        <v>68</v>
      </c>
      <c r="F471" s="37"/>
      <c r="G471" s="141">
        <f>G472+G490+G496</f>
        <v>11650</v>
      </c>
      <c r="H471" s="56" t="s">
        <v>967</v>
      </c>
      <c r="I471" s="37">
        <v>903</v>
      </c>
      <c r="J471" s="38" t="s">
        <v>424</v>
      </c>
      <c r="K471" s="38" t="s">
        <v>421</v>
      </c>
      <c r="L471" s="29" t="s">
        <v>68</v>
      </c>
      <c r="M471" s="37"/>
      <c r="N471" s="141">
        <f>N472+N490+N496</f>
        <v>11350</v>
      </c>
      <c r="O471" s="141">
        <f>O472+O490+O496</f>
        <v>11350</v>
      </c>
    </row>
    <row r="472" spans="1:15" ht="48" customHeight="1" thickBot="1">
      <c r="A472" s="432" t="s">
        <v>974</v>
      </c>
      <c r="B472" s="227">
        <v>903</v>
      </c>
      <c r="C472" s="228" t="s">
        <v>424</v>
      </c>
      <c r="D472" s="228" t="s">
        <v>421</v>
      </c>
      <c r="E472" s="229" t="s">
        <v>90</v>
      </c>
      <c r="F472" s="424"/>
      <c r="G472" s="230">
        <f>G473</f>
        <v>11650</v>
      </c>
      <c r="H472" s="432" t="s">
        <v>974</v>
      </c>
      <c r="I472" s="227">
        <v>903</v>
      </c>
      <c r="J472" s="228" t="s">
        <v>424</v>
      </c>
      <c r="K472" s="228" t="s">
        <v>421</v>
      </c>
      <c r="L472" s="229" t="s">
        <v>90</v>
      </c>
      <c r="M472" s="424"/>
      <c r="N472" s="230">
        <f>N473</f>
        <v>11350</v>
      </c>
      <c r="O472" s="230">
        <f>O473</f>
        <v>11350</v>
      </c>
    </row>
    <row r="473" spans="1:15" ht="80.400000000000006" thickBot="1">
      <c r="A473" s="58" t="s">
        <v>975</v>
      </c>
      <c r="B473" s="37">
        <v>903</v>
      </c>
      <c r="C473" s="38" t="s">
        <v>424</v>
      </c>
      <c r="D473" s="38" t="s">
        <v>421</v>
      </c>
      <c r="E473" s="29" t="s">
        <v>91</v>
      </c>
      <c r="F473" s="29"/>
      <c r="G473" s="129">
        <f>G474+G478+G481+G484+G488+G486</f>
        <v>11650</v>
      </c>
      <c r="H473" s="58" t="s">
        <v>975</v>
      </c>
      <c r="I473" s="37">
        <v>903</v>
      </c>
      <c r="J473" s="38" t="s">
        <v>424</v>
      </c>
      <c r="K473" s="38" t="s">
        <v>421</v>
      </c>
      <c r="L473" s="29" t="s">
        <v>91</v>
      </c>
      <c r="M473" s="29"/>
      <c r="N473" s="129">
        <f>N474+N478+N481+N484+N488+N486</f>
        <v>11350</v>
      </c>
      <c r="O473" s="129">
        <f>O474+O478+O481+O484+O488+O486</f>
        <v>11350</v>
      </c>
    </row>
    <row r="474" spans="1:15" ht="15" thickBot="1">
      <c r="A474" s="53" t="s">
        <v>448</v>
      </c>
      <c r="B474" s="150">
        <v>903</v>
      </c>
      <c r="C474" s="136" t="s">
        <v>424</v>
      </c>
      <c r="D474" s="136" t="s">
        <v>421</v>
      </c>
      <c r="E474" s="30" t="s">
        <v>92</v>
      </c>
      <c r="F474" s="30"/>
      <c r="G474" s="130">
        <f>G475+G477</f>
        <v>8700</v>
      </c>
      <c r="H474" s="53" t="s">
        <v>448</v>
      </c>
      <c r="I474" s="150">
        <v>903</v>
      </c>
      <c r="J474" s="136" t="s">
        <v>424</v>
      </c>
      <c r="K474" s="136" t="s">
        <v>421</v>
      </c>
      <c r="L474" s="30" t="s">
        <v>92</v>
      </c>
      <c r="M474" s="30"/>
      <c r="N474" s="130">
        <f>N475+N477</f>
        <v>8700</v>
      </c>
      <c r="O474" s="130">
        <f>O475+O477</f>
        <v>8700</v>
      </c>
    </row>
    <row r="475" spans="1:15" ht="37.200000000000003" thickBot="1">
      <c r="A475" s="5" t="s">
        <v>439</v>
      </c>
      <c r="B475" s="33">
        <v>903</v>
      </c>
      <c r="C475" s="30" t="s">
        <v>424</v>
      </c>
      <c r="D475" s="30" t="s">
        <v>421</v>
      </c>
      <c r="E475" s="30" t="s">
        <v>92</v>
      </c>
      <c r="F475" s="30" t="s">
        <v>341</v>
      </c>
      <c r="G475" s="130">
        <v>8700</v>
      </c>
      <c r="H475" s="5" t="s">
        <v>439</v>
      </c>
      <c r="I475" s="33">
        <v>903</v>
      </c>
      <c r="J475" s="30" t="s">
        <v>424</v>
      </c>
      <c r="K475" s="30" t="s">
        <v>421</v>
      </c>
      <c r="L475" s="30" t="s">
        <v>92</v>
      </c>
      <c r="M475" s="30" t="s">
        <v>341</v>
      </c>
      <c r="N475" s="130">
        <v>8700</v>
      </c>
      <c r="O475" s="130">
        <v>8700</v>
      </c>
    </row>
    <row r="476" spans="1:15" ht="24.6" thickBot="1">
      <c r="A476" s="27" t="s">
        <v>552</v>
      </c>
      <c r="B476" s="33">
        <v>903</v>
      </c>
      <c r="C476" s="30" t="s">
        <v>424</v>
      </c>
      <c r="D476" s="30" t="s">
        <v>421</v>
      </c>
      <c r="E476" s="30" t="s">
        <v>551</v>
      </c>
      <c r="F476" s="30"/>
      <c r="G476" s="130">
        <f>G477</f>
        <v>0</v>
      </c>
      <c r="H476" s="27" t="s">
        <v>552</v>
      </c>
      <c r="I476" s="33">
        <v>903</v>
      </c>
      <c r="J476" s="30" t="s">
        <v>424</v>
      </c>
      <c r="K476" s="30" t="s">
        <v>421</v>
      </c>
      <c r="L476" s="30" t="s">
        <v>551</v>
      </c>
      <c r="M476" s="30"/>
      <c r="N476" s="130">
        <f>N477</f>
        <v>0</v>
      </c>
      <c r="O476" s="130">
        <f>O477</f>
        <v>0</v>
      </c>
    </row>
    <row r="477" spans="1:15" ht="37.200000000000003" thickBot="1">
      <c r="A477" s="48" t="s">
        <v>439</v>
      </c>
      <c r="B477" s="33">
        <v>903</v>
      </c>
      <c r="C477" s="30" t="s">
        <v>424</v>
      </c>
      <c r="D477" s="30" t="s">
        <v>421</v>
      </c>
      <c r="E477" s="30" t="s">
        <v>551</v>
      </c>
      <c r="F477" s="30" t="s">
        <v>341</v>
      </c>
      <c r="G477" s="130">
        <v>0</v>
      </c>
      <c r="H477" s="5" t="s">
        <v>439</v>
      </c>
      <c r="I477" s="33">
        <v>903</v>
      </c>
      <c r="J477" s="30" t="s">
        <v>424</v>
      </c>
      <c r="K477" s="30" t="s">
        <v>421</v>
      </c>
      <c r="L477" s="30" t="s">
        <v>551</v>
      </c>
      <c r="M477" s="30" t="s">
        <v>341</v>
      </c>
      <c r="N477" s="130">
        <v>0</v>
      </c>
      <c r="O477" s="130">
        <v>0</v>
      </c>
    </row>
    <row r="478" spans="1:15" ht="27" thickBot="1">
      <c r="A478" s="167" t="s">
        <v>449</v>
      </c>
      <c r="B478" s="34">
        <v>903</v>
      </c>
      <c r="C478" s="72" t="s">
        <v>424</v>
      </c>
      <c r="D478" s="136" t="s">
        <v>421</v>
      </c>
      <c r="E478" s="30" t="s">
        <v>93</v>
      </c>
      <c r="F478" s="30"/>
      <c r="G478" s="130">
        <f>G479+G480</f>
        <v>450</v>
      </c>
      <c r="H478" s="251" t="s">
        <v>449</v>
      </c>
      <c r="I478" s="34">
        <v>903</v>
      </c>
      <c r="J478" s="72" t="s">
        <v>424</v>
      </c>
      <c r="K478" s="136" t="s">
        <v>421</v>
      </c>
      <c r="L478" s="30" t="s">
        <v>93</v>
      </c>
      <c r="M478" s="30"/>
      <c r="N478" s="130">
        <f>N479+N480</f>
        <v>150</v>
      </c>
      <c r="O478" s="130">
        <f>O479+O480</f>
        <v>150</v>
      </c>
    </row>
    <row r="479" spans="1:15" ht="15" thickBot="1">
      <c r="A479" s="27" t="s">
        <v>436</v>
      </c>
      <c r="B479" s="33">
        <v>903</v>
      </c>
      <c r="C479" s="30" t="s">
        <v>424</v>
      </c>
      <c r="D479" s="30" t="s">
        <v>421</v>
      </c>
      <c r="E479" s="30" t="s">
        <v>93</v>
      </c>
      <c r="F479" s="30" t="s">
        <v>450</v>
      </c>
      <c r="G479" s="130">
        <f>300+150</f>
        <v>450</v>
      </c>
      <c r="H479" s="27" t="s">
        <v>436</v>
      </c>
      <c r="I479" s="33">
        <v>903</v>
      </c>
      <c r="J479" s="30" t="s">
        <v>424</v>
      </c>
      <c r="K479" s="30" t="s">
        <v>421</v>
      </c>
      <c r="L479" s="30" t="s">
        <v>93</v>
      </c>
      <c r="M479" s="30" t="s">
        <v>450</v>
      </c>
      <c r="N479" s="130">
        <v>150</v>
      </c>
      <c r="O479" s="130">
        <v>150</v>
      </c>
    </row>
    <row r="480" spans="1:15" ht="15" thickBot="1">
      <c r="A480" s="43" t="s">
        <v>437</v>
      </c>
      <c r="B480" s="33">
        <v>903</v>
      </c>
      <c r="C480" s="30" t="s">
        <v>424</v>
      </c>
      <c r="D480" s="136" t="s">
        <v>421</v>
      </c>
      <c r="E480" s="30" t="s">
        <v>93</v>
      </c>
      <c r="F480" s="30" t="s">
        <v>340</v>
      </c>
      <c r="G480" s="130"/>
      <c r="H480" s="43" t="s">
        <v>437</v>
      </c>
      <c r="I480" s="33">
        <v>903</v>
      </c>
      <c r="J480" s="30" t="s">
        <v>424</v>
      </c>
      <c r="K480" s="136" t="s">
        <v>421</v>
      </c>
      <c r="L480" s="30" t="s">
        <v>93</v>
      </c>
      <c r="M480" s="30" t="s">
        <v>340</v>
      </c>
      <c r="N480" s="130"/>
      <c r="O480" s="130"/>
    </row>
    <row r="481" spans="1:15" ht="27" thickBot="1">
      <c r="A481" s="167" t="s">
        <v>0</v>
      </c>
      <c r="B481" s="34">
        <v>903</v>
      </c>
      <c r="C481" s="72" t="s">
        <v>424</v>
      </c>
      <c r="D481" s="30" t="s">
        <v>421</v>
      </c>
      <c r="E481" s="30" t="s">
        <v>94</v>
      </c>
      <c r="F481" s="30"/>
      <c r="G481" s="130">
        <f>G483+G482</f>
        <v>0</v>
      </c>
      <c r="H481" s="251" t="s">
        <v>0</v>
      </c>
      <c r="I481" s="34">
        <v>903</v>
      </c>
      <c r="J481" s="72" t="s">
        <v>424</v>
      </c>
      <c r="K481" s="30" t="s">
        <v>421</v>
      </c>
      <c r="L481" s="30" t="s">
        <v>94</v>
      </c>
      <c r="M481" s="30"/>
      <c r="N481" s="130">
        <f>N483+N482</f>
        <v>0</v>
      </c>
      <c r="O481" s="130">
        <f>O483+O482</f>
        <v>0</v>
      </c>
    </row>
    <row r="482" spans="1:15" ht="37.200000000000003" thickBot="1">
      <c r="A482" s="5" t="s">
        <v>439</v>
      </c>
      <c r="B482" s="33">
        <v>903</v>
      </c>
      <c r="C482" s="30" t="s">
        <v>424</v>
      </c>
      <c r="D482" s="136" t="s">
        <v>421</v>
      </c>
      <c r="E482" s="30" t="s">
        <v>94</v>
      </c>
      <c r="F482" s="30" t="s">
        <v>341</v>
      </c>
      <c r="G482" s="130">
        <v>0</v>
      </c>
      <c r="H482" s="5" t="s">
        <v>439</v>
      </c>
      <c r="I482" s="33">
        <v>903</v>
      </c>
      <c r="J482" s="30" t="s">
        <v>424</v>
      </c>
      <c r="K482" s="136" t="s">
        <v>421</v>
      </c>
      <c r="L482" s="30" t="s">
        <v>94</v>
      </c>
      <c r="M482" s="30" t="s">
        <v>341</v>
      </c>
      <c r="N482" s="130">
        <v>0</v>
      </c>
      <c r="O482" s="130">
        <v>0</v>
      </c>
    </row>
    <row r="483" spans="1:15" ht="15" thickBot="1">
      <c r="A483" s="27" t="s">
        <v>436</v>
      </c>
      <c r="B483" s="33">
        <v>903</v>
      </c>
      <c r="C483" s="30" t="s">
        <v>424</v>
      </c>
      <c r="D483" s="30" t="s">
        <v>421</v>
      </c>
      <c r="E483" s="30" t="s">
        <v>94</v>
      </c>
      <c r="F483" s="46" t="s">
        <v>450</v>
      </c>
      <c r="G483" s="130">
        <v>0</v>
      </c>
      <c r="H483" s="27" t="s">
        <v>436</v>
      </c>
      <c r="I483" s="33">
        <v>903</v>
      </c>
      <c r="J483" s="30" t="s">
        <v>424</v>
      </c>
      <c r="K483" s="30" t="s">
        <v>421</v>
      </c>
      <c r="L483" s="30" t="s">
        <v>94</v>
      </c>
      <c r="M483" s="46" t="s">
        <v>450</v>
      </c>
      <c r="N483" s="130">
        <v>0</v>
      </c>
      <c r="O483" s="130">
        <v>0</v>
      </c>
    </row>
    <row r="484" spans="1:15" ht="27" thickBot="1">
      <c r="A484" s="54" t="s">
        <v>2</v>
      </c>
      <c r="B484" s="34">
        <v>903</v>
      </c>
      <c r="C484" s="72" t="s">
        <v>424</v>
      </c>
      <c r="D484" s="136" t="s">
        <v>421</v>
      </c>
      <c r="E484" s="30" t="s">
        <v>95</v>
      </c>
      <c r="F484" s="30"/>
      <c r="G484" s="130">
        <f>G485</f>
        <v>0</v>
      </c>
      <c r="H484" s="54" t="s">
        <v>2</v>
      </c>
      <c r="I484" s="34">
        <v>903</v>
      </c>
      <c r="J484" s="72" t="s">
        <v>424</v>
      </c>
      <c r="K484" s="136" t="s">
        <v>421</v>
      </c>
      <c r="L484" s="30" t="s">
        <v>95</v>
      </c>
      <c r="M484" s="30"/>
      <c r="N484" s="130">
        <f>N485</f>
        <v>0</v>
      </c>
      <c r="O484" s="130">
        <f>O485</f>
        <v>0</v>
      </c>
    </row>
    <row r="485" spans="1:15" ht="15" thickBot="1">
      <c r="A485" s="27" t="s">
        <v>436</v>
      </c>
      <c r="B485" s="33">
        <v>903</v>
      </c>
      <c r="C485" s="30" t="s">
        <v>424</v>
      </c>
      <c r="D485" s="30" t="s">
        <v>421</v>
      </c>
      <c r="E485" s="30" t="s">
        <v>95</v>
      </c>
      <c r="F485" s="30" t="s">
        <v>450</v>
      </c>
      <c r="G485" s="130"/>
      <c r="H485" s="27" t="s">
        <v>436</v>
      </c>
      <c r="I485" s="33">
        <v>903</v>
      </c>
      <c r="J485" s="30" t="s">
        <v>424</v>
      </c>
      <c r="K485" s="30" t="s">
        <v>421</v>
      </c>
      <c r="L485" s="30" t="s">
        <v>95</v>
      </c>
      <c r="M485" s="30" t="s">
        <v>450</v>
      </c>
      <c r="N485" s="130"/>
      <c r="O485" s="130"/>
    </row>
    <row r="486" spans="1:15" ht="40.200000000000003" thickBot="1">
      <c r="A486" s="54" t="s">
        <v>957</v>
      </c>
      <c r="B486" s="34">
        <v>903</v>
      </c>
      <c r="C486" s="72" t="s">
        <v>424</v>
      </c>
      <c r="D486" s="136" t="s">
        <v>421</v>
      </c>
      <c r="E486" s="30" t="s">
        <v>732</v>
      </c>
      <c r="F486" s="30"/>
      <c r="G486" s="130">
        <f>G487</f>
        <v>0</v>
      </c>
      <c r="H486" s="54" t="s">
        <v>957</v>
      </c>
      <c r="I486" s="34">
        <v>903</v>
      </c>
      <c r="J486" s="72" t="s">
        <v>424</v>
      </c>
      <c r="K486" s="136" t="s">
        <v>421</v>
      </c>
      <c r="L486" s="30" t="s">
        <v>732</v>
      </c>
      <c r="M486" s="30"/>
      <c r="N486" s="130">
        <f>N487</f>
        <v>0</v>
      </c>
      <c r="O486" s="130">
        <f>O487</f>
        <v>0</v>
      </c>
    </row>
    <row r="487" spans="1:15" ht="15" thickBot="1">
      <c r="A487" s="27" t="s">
        <v>436</v>
      </c>
      <c r="B487" s="33">
        <v>903</v>
      </c>
      <c r="C487" s="30" t="s">
        <v>424</v>
      </c>
      <c r="D487" s="30" t="s">
        <v>421</v>
      </c>
      <c r="E487" s="30" t="s">
        <v>732</v>
      </c>
      <c r="F487" s="30" t="s">
        <v>450</v>
      </c>
      <c r="G487" s="130"/>
      <c r="H487" s="27" t="s">
        <v>436</v>
      </c>
      <c r="I487" s="33">
        <v>903</v>
      </c>
      <c r="J487" s="30" t="s">
        <v>424</v>
      </c>
      <c r="K487" s="30" t="s">
        <v>421</v>
      </c>
      <c r="L487" s="30" t="s">
        <v>732</v>
      </c>
      <c r="M487" s="30" t="s">
        <v>450</v>
      </c>
      <c r="N487" s="130"/>
      <c r="O487" s="130"/>
    </row>
    <row r="488" spans="1:15" ht="84.6" thickBot="1">
      <c r="A488" s="27" t="s">
        <v>654</v>
      </c>
      <c r="B488" s="34">
        <v>903</v>
      </c>
      <c r="C488" s="72" t="s">
        <v>424</v>
      </c>
      <c r="D488" s="136" t="s">
        <v>421</v>
      </c>
      <c r="E488" s="30" t="s">
        <v>691</v>
      </c>
      <c r="F488" s="30"/>
      <c r="G488" s="130">
        <f>G489</f>
        <v>2500</v>
      </c>
      <c r="H488" s="27" t="s">
        <v>654</v>
      </c>
      <c r="I488" s="34">
        <v>903</v>
      </c>
      <c r="J488" s="72" t="s">
        <v>424</v>
      </c>
      <c r="K488" s="136" t="s">
        <v>421</v>
      </c>
      <c r="L488" s="30" t="s">
        <v>691</v>
      </c>
      <c r="M488" s="30"/>
      <c r="N488" s="130">
        <f>N489</f>
        <v>2500</v>
      </c>
      <c r="O488" s="130">
        <f>O489</f>
        <v>2500</v>
      </c>
    </row>
    <row r="489" spans="1:15" ht="36.6" thickBot="1">
      <c r="A489" s="27" t="s">
        <v>439</v>
      </c>
      <c r="B489" s="33">
        <v>903</v>
      </c>
      <c r="C489" s="30" t="s">
        <v>424</v>
      </c>
      <c r="D489" s="30" t="s">
        <v>421</v>
      </c>
      <c r="E489" s="30" t="s">
        <v>691</v>
      </c>
      <c r="F489" s="30" t="s">
        <v>341</v>
      </c>
      <c r="G489" s="130">
        <v>2500</v>
      </c>
      <c r="H489" s="27" t="s">
        <v>439</v>
      </c>
      <c r="I489" s="33">
        <v>903</v>
      </c>
      <c r="J489" s="30" t="s">
        <v>424</v>
      </c>
      <c r="K489" s="30" t="s">
        <v>421</v>
      </c>
      <c r="L489" s="30" t="s">
        <v>691</v>
      </c>
      <c r="M489" s="30" t="s">
        <v>341</v>
      </c>
      <c r="N489" s="130">
        <v>2500</v>
      </c>
      <c r="O489" s="130">
        <v>2500</v>
      </c>
    </row>
    <row r="490" spans="1:15" ht="53.4" thickBot="1">
      <c r="A490" s="166" t="s">
        <v>976</v>
      </c>
      <c r="B490" s="160">
        <v>903</v>
      </c>
      <c r="C490" s="161" t="s">
        <v>424</v>
      </c>
      <c r="D490" s="161" t="s">
        <v>421</v>
      </c>
      <c r="E490" s="162" t="s">
        <v>96</v>
      </c>
      <c r="F490" s="163"/>
      <c r="G490" s="164">
        <f>G491</f>
        <v>0</v>
      </c>
      <c r="H490" s="166" t="s">
        <v>976</v>
      </c>
      <c r="I490" s="160">
        <v>903</v>
      </c>
      <c r="J490" s="161" t="s">
        <v>424</v>
      </c>
      <c r="K490" s="161" t="s">
        <v>421</v>
      </c>
      <c r="L490" s="162" t="s">
        <v>96</v>
      </c>
      <c r="M490" s="163"/>
      <c r="N490" s="164">
        <f>N491</f>
        <v>0</v>
      </c>
      <c r="O490" s="164">
        <f>O491</f>
        <v>0</v>
      </c>
    </row>
    <row r="491" spans="1:15" ht="53.4" thickBot="1">
      <c r="A491" s="60" t="s">
        <v>977</v>
      </c>
      <c r="B491" s="37">
        <v>903</v>
      </c>
      <c r="C491" s="38" t="s">
        <v>424</v>
      </c>
      <c r="D491" s="38" t="s">
        <v>421</v>
      </c>
      <c r="E491" s="29" t="s">
        <v>97</v>
      </c>
      <c r="F491" s="30"/>
      <c r="G491" s="130">
        <f>G492+G494</f>
        <v>0</v>
      </c>
      <c r="H491" s="60" t="s">
        <v>977</v>
      </c>
      <c r="I491" s="37">
        <v>903</v>
      </c>
      <c r="J491" s="38" t="s">
        <v>424</v>
      </c>
      <c r="K491" s="38" t="s">
        <v>421</v>
      </c>
      <c r="L491" s="29" t="s">
        <v>97</v>
      </c>
      <c r="M491" s="30"/>
      <c r="N491" s="130">
        <f>N492+N494</f>
        <v>0</v>
      </c>
      <c r="O491" s="130">
        <f>O492+O494</f>
        <v>0</v>
      </c>
    </row>
    <row r="492" spans="1:15" ht="27" thickBot="1">
      <c r="A492" s="167" t="s">
        <v>449</v>
      </c>
      <c r="B492" s="34">
        <v>903</v>
      </c>
      <c r="C492" s="72" t="s">
        <v>424</v>
      </c>
      <c r="D492" s="72" t="s">
        <v>421</v>
      </c>
      <c r="E492" s="30" t="s">
        <v>98</v>
      </c>
      <c r="F492" s="29"/>
      <c r="G492" s="130">
        <f>G493</f>
        <v>0</v>
      </c>
      <c r="H492" s="251" t="s">
        <v>449</v>
      </c>
      <c r="I492" s="34">
        <v>903</v>
      </c>
      <c r="J492" s="72" t="s">
        <v>424</v>
      </c>
      <c r="K492" s="72" t="s">
        <v>421</v>
      </c>
      <c r="L492" s="30" t="s">
        <v>98</v>
      </c>
      <c r="M492" s="29"/>
      <c r="N492" s="130">
        <f>N493</f>
        <v>0</v>
      </c>
      <c r="O492" s="130">
        <f>O493</f>
        <v>0</v>
      </c>
    </row>
    <row r="493" spans="1:15" ht="15" thickBot="1">
      <c r="A493" s="27" t="s">
        <v>436</v>
      </c>
      <c r="B493" s="33">
        <v>903</v>
      </c>
      <c r="C493" s="30" t="s">
        <v>424</v>
      </c>
      <c r="D493" s="30" t="s">
        <v>421</v>
      </c>
      <c r="E493" s="30" t="s">
        <v>98</v>
      </c>
      <c r="F493" s="30" t="s">
        <v>450</v>
      </c>
      <c r="G493" s="130"/>
      <c r="H493" s="27" t="s">
        <v>436</v>
      </c>
      <c r="I493" s="33">
        <v>903</v>
      </c>
      <c r="J493" s="30" t="s">
        <v>424</v>
      </c>
      <c r="K493" s="30" t="s">
        <v>421</v>
      </c>
      <c r="L493" s="30" t="s">
        <v>98</v>
      </c>
      <c r="M493" s="30" t="s">
        <v>450</v>
      </c>
      <c r="N493" s="130"/>
      <c r="O493" s="130"/>
    </row>
    <row r="494" spans="1:15" ht="27" thickBot="1">
      <c r="A494" s="167" t="s">
        <v>2</v>
      </c>
      <c r="B494" s="34">
        <v>903</v>
      </c>
      <c r="C494" s="72" t="s">
        <v>424</v>
      </c>
      <c r="D494" s="72" t="s">
        <v>421</v>
      </c>
      <c r="E494" s="30" t="s">
        <v>99</v>
      </c>
      <c r="F494" s="30"/>
      <c r="G494" s="130">
        <f>G495</f>
        <v>0</v>
      </c>
      <c r="H494" s="251" t="s">
        <v>2</v>
      </c>
      <c r="I494" s="34">
        <v>903</v>
      </c>
      <c r="J494" s="72" t="s">
        <v>424</v>
      </c>
      <c r="K494" s="72" t="s">
        <v>421</v>
      </c>
      <c r="L494" s="30" t="s">
        <v>99</v>
      </c>
      <c r="M494" s="30"/>
      <c r="N494" s="130">
        <f>N495</f>
        <v>0</v>
      </c>
      <c r="O494" s="130">
        <f>O495</f>
        <v>0</v>
      </c>
    </row>
    <row r="495" spans="1:15" ht="15" thickBot="1">
      <c r="A495" s="27" t="s">
        <v>436</v>
      </c>
      <c r="B495" s="33">
        <v>903</v>
      </c>
      <c r="C495" s="30" t="s">
        <v>424</v>
      </c>
      <c r="D495" s="30" t="s">
        <v>421</v>
      </c>
      <c r="E495" s="30" t="s">
        <v>99</v>
      </c>
      <c r="F495" s="30" t="s">
        <v>450</v>
      </c>
      <c r="G495" s="130"/>
      <c r="H495" s="27" t="s">
        <v>436</v>
      </c>
      <c r="I495" s="33">
        <v>903</v>
      </c>
      <c r="J495" s="30" t="s">
        <v>424</v>
      </c>
      <c r="K495" s="30" t="s">
        <v>421</v>
      </c>
      <c r="L495" s="30" t="s">
        <v>99</v>
      </c>
      <c r="M495" s="30" t="s">
        <v>450</v>
      </c>
      <c r="N495" s="130"/>
      <c r="O495" s="130"/>
    </row>
    <row r="496" spans="1:15" ht="66.599999999999994" thickBot="1">
      <c r="A496" s="226" t="s">
        <v>978</v>
      </c>
      <c r="B496" s="227">
        <v>903</v>
      </c>
      <c r="C496" s="228" t="s">
        <v>424</v>
      </c>
      <c r="D496" s="228" t="s">
        <v>421</v>
      </c>
      <c r="E496" s="229" t="s">
        <v>981</v>
      </c>
      <c r="F496" s="424"/>
      <c r="G496" s="230">
        <f>G497+G500</f>
        <v>0</v>
      </c>
      <c r="H496" s="226" t="s">
        <v>978</v>
      </c>
      <c r="I496" s="227">
        <v>903</v>
      </c>
      <c r="J496" s="228" t="s">
        <v>424</v>
      </c>
      <c r="K496" s="228" t="s">
        <v>421</v>
      </c>
      <c r="L496" s="229" t="s">
        <v>981</v>
      </c>
      <c r="M496" s="424"/>
      <c r="N496" s="230">
        <f>N497+N500</f>
        <v>0</v>
      </c>
      <c r="O496" s="230">
        <f>O497+O500</f>
        <v>0</v>
      </c>
    </row>
    <row r="497" spans="1:15" ht="27" thickBot="1">
      <c r="A497" s="60" t="s">
        <v>979</v>
      </c>
      <c r="B497" s="37">
        <v>903</v>
      </c>
      <c r="C497" s="38" t="s">
        <v>424</v>
      </c>
      <c r="D497" s="38" t="s">
        <v>421</v>
      </c>
      <c r="E497" s="29" t="s">
        <v>100</v>
      </c>
      <c r="F497" s="131"/>
      <c r="G497" s="130">
        <f>G498</f>
        <v>0</v>
      </c>
      <c r="H497" s="60" t="s">
        <v>979</v>
      </c>
      <c r="I497" s="37">
        <v>903</v>
      </c>
      <c r="J497" s="38" t="s">
        <v>424</v>
      </c>
      <c r="K497" s="38" t="s">
        <v>421</v>
      </c>
      <c r="L497" s="29" t="s">
        <v>100</v>
      </c>
      <c r="M497" s="131"/>
      <c r="N497" s="130">
        <f t="shared" ref="N497:O498" si="21">N498</f>
        <v>0</v>
      </c>
      <c r="O497" s="130">
        <f t="shared" si="21"/>
        <v>0</v>
      </c>
    </row>
    <row r="498" spans="1:15" ht="40.200000000000003" thickBot="1">
      <c r="A498" s="167" t="s">
        <v>55</v>
      </c>
      <c r="B498" s="34">
        <v>903</v>
      </c>
      <c r="C498" s="72" t="s">
        <v>424</v>
      </c>
      <c r="D498" s="72" t="s">
        <v>421</v>
      </c>
      <c r="E498" s="30" t="s">
        <v>101</v>
      </c>
      <c r="F498" s="29"/>
      <c r="G498" s="130">
        <f>G499</f>
        <v>0</v>
      </c>
      <c r="H498" s="251" t="s">
        <v>55</v>
      </c>
      <c r="I498" s="34">
        <v>903</v>
      </c>
      <c r="J498" s="72" t="s">
        <v>424</v>
      </c>
      <c r="K498" s="72" t="s">
        <v>421</v>
      </c>
      <c r="L498" s="30" t="s">
        <v>101</v>
      </c>
      <c r="M498" s="29"/>
      <c r="N498" s="130">
        <f t="shared" si="21"/>
        <v>0</v>
      </c>
      <c r="O498" s="130">
        <f t="shared" si="21"/>
        <v>0</v>
      </c>
    </row>
    <row r="499" spans="1:15" ht="15" thickBot="1">
      <c r="A499" s="168" t="s">
        <v>436</v>
      </c>
      <c r="B499" s="257">
        <v>903</v>
      </c>
      <c r="C499" s="256" t="s">
        <v>424</v>
      </c>
      <c r="D499" s="30" t="s">
        <v>421</v>
      </c>
      <c r="E499" s="30" t="s">
        <v>101</v>
      </c>
      <c r="F499" s="30" t="s">
        <v>450</v>
      </c>
      <c r="G499" s="130"/>
      <c r="H499" s="168" t="s">
        <v>436</v>
      </c>
      <c r="I499" s="257">
        <v>903</v>
      </c>
      <c r="J499" s="256" t="s">
        <v>424</v>
      </c>
      <c r="K499" s="256" t="s">
        <v>421</v>
      </c>
      <c r="L499" s="30" t="s">
        <v>101</v>
      </c>
      <c r="M499" s="30" t="s">
        <v>450</v>
      </c>
      <c r="N499" s="130"/>
      <c r="O499" s="130"/>
    </row>
    <row r="500" spans="1:15" ht="27" thickBot="1">
      <c r="A500" s="429" t="s">
        <v>980</v>
      </c>
      <c r="B500" s="428">
        <v>903</v>
      </c>
      <c r="C500" s="431" t="s">
        <v>424</v>
      </c>
      <c r="D500" s="38" t="s">
        <v>421</v>
      </c>
      <c r="E500" s="29" t="s">
        <v>1049</v>
      </c>
      <c r="F500" s="9"/>
      <c r="G500" s="129">
        <f>G501</f>
        <v>0</v>
      </c>
      <c r="H500" s="429" t="s">
        <v>980</v>
      </c>
      <c r="I500" s="430">
        <v>903</v>
      </c>
      <c r="J500" s="431" t="s">
        <v>424</v>
      </c>
      <c r="K500" s="431" t="s">
        <v>421</v>
      </c>
      <c r="L500" s="29" t="s">
        <v>1049</v>
      </c>
      <c r="M500" s="9"/>
      <c r="N500" s="129">
        <f>N501</f>
        <v>0</v>
      </c>
      <c r="O500" s="129">
        <f>O501</f>
        <v>0</v>
      </c>
    </row>
    <row r="501" spans="1:15" ht="40.200000000000003" thickBot="1">
      <c r="A501" s="417" t="s">
        <v>55</v>
      </c>
      <c r="B501" s="34">
        <v>903</v>
      </c>
      <c r="C501" s="72" t="s">
        <v>424</v>
      </c>
      <c r="D501" s="72" t="s">
        <v>421</v>
      </c>
      <c r="E501" s="30" t="s">
        <v>1050</v>
      </c>
      <c r="F501" s="8"/>
      <c r="G501" s="130">
        <f>G502</f>
        <v>0</v>
      </c>
      <c r="H501" s="417" t="s">
        <v>55</v>
      </c>
      <c r="I501" s="34">
        <v>903</v>
      </c>
      <c r="J501" s="72" t="s">
        <v>424</v>
      </c>
      <c r="K501" s="72" t="s">
        <v>421</v>
      </c>
      <c r="L501" s="30" t="s">
        <v>1050</v>
      </c>
      <c r="M501" s="8"/>
      <c r="N501" s="130">
        <f>N502</f>
        <v>0</v>
      </c>
      <c r="O501" s="130">
        <f>O502</f>
        <v>0</v>
      </c>
    </row>
    <row r="502" spans="1:15" ht="15" thickBot="1">
      <c r="A502" s="187" t="s">
        <v>436</v>
      </c>
      <c r="B502" s="257">
        <v>903</v>
      </c>
      <c r="C502" s="256" t="s">
        <v>424</v>
      </c>
      <c r="D502" s="30" t="s">
        <v>421</v>
      </c>
      <c r="E502" s="30" t="s">
        <v>1050</v>
      </c>
      <c r="F502" s="8" t="s">
        <v>450</v>
      </c>
      <c r="G502" s="130"/>
      <c r="H502" s="187" t="s">
        <v>436</v>
      </c>
      <c r="I502" s="257">
        <v>903</v>
      </c>
      <c r="J502" s="256" t="s">
        <v>424</v>
      </c>
      <c r="K502" s="30" t="s">
        <v>421</v>
      </c>
      <c r="L502" s="30" t="s">
        <v>1050</v>
      </c>
      <c r="M502" s="8" t="s">
        <v>450</v>
      </c>
      <c r="N502" s="130"/>
      <c r="O502" s="130"/>
    </row>
    <row r="503" spans="1:15" ht="49.2" customHeight="1" thickBot="1">
      <c r="A503" s="476" t="s">
        <v>603</v>
      </c>
      <c r="B503" s="477">
        <v>904</v>
      </c>
      <c r="C503" s="478"/>
      <c r="D503" s="479"/>
      <c r="E503" s="480"/>
      <c r="F503" s="481"/>
      <c r="G503" s="482">
        <f>G504+G528+G532</f>
        <v>29016.1</v>
      </c>
      <c r="H503" s="476" t="s">
        <v>603</v>
      </c>
      <c r="I503" s="477">
        <v>904</v>
      </c>
      <c r="J503" s="478"/>
      <c r="K503" s="479"/>
      <c r="L503" s="480"/>
      <c r="M503" s="481"/>
      <c r="N503" s="482">
        <f>N504+N528+N532</f>
        <v>31776.799999999999</v>
      </c>
      <c r="O503" s="482">
        <f>O504+O528+O532</f>
        <v>30728.6</v>
      </c>
    </row>
    <row r="504" spans="1:15" ht="15" thickBot="1">
      <c r="A504" s="25" t="s">
        <v>319</v>
      </c>
      <c r="B504" s="81">
        <v>904</v>
      </c>
      <c r="C504" s="82" t="s">
        <v>420</v>
      </c>
      <c r="D504" s="82"/>
      <c r="E504" s="38"/>
      <c r="F504" s="37"/>
      <c r="G504" s="141">
        <f>G505</f>
        <v>13605</v>
      </c>
      <c r="H504" s="25" t="s">
        <v>319</v>
      </c>
      <c r="I504" s="81">
        <v>904</v>
      </c>
      <c r="J504" s="82" t="s">
        <v>420</v>
      </c>
      <c r="K504" s="82"/>
      <c r="L504" s="38"/>
      <c r="M504" s="37"/>
      <c r="N504" s="141">
        <f>N505</f>
        <v>12580</v>
      </c>
      <c r="O504" s="141">
        <f>O505</f>
        <v>12580</v>
      </c>
    </row>
    <row r="505" spans="1:15" ht="40.799999999999997" thickBot="1">
      <c r="A505" s="25" t="s">
        <v>291</v>
      </c>
      <c r="B505" s="81">
        <v>904</v>
      </c>
      <c r="C505" s="82" t="s">
        <v>420</v>
      </c>
      <c r="D505" s="82" t="s">
        <v>428</v>
      </c>
      <c r="E505" s="38"/>
      <c r="F505" s="37"/>
      <c r="G505" s="141">
        <f>G506+G523</f>
        <v>13605</v>
      </c>
      <c r="H505" s="25" t="s">
        <v>291</v>
      </c>
      <c r="I505" s="81">
        <v>904</v>
      </c>
      <c r="J505" s="82" t="s">
        <v>420</v>
      </c>
      <c r="K505" s="82" t="s">
        <v>428</v>
      </c>
      <c r="L505" s="38"/>
      <c r="M505" s="37"/>
      <c r="N505" s="141">
        <f>N506+N523</f>
        <v>12580</v>
      </c>
      <c r="O505" s="141">
        <f>O506+O523</f>
        <v>12580</v>
      </c>
    </row>
    <row r="506" spans="1:15" ht="53.4" thickBot="1">
      <c r="A506" s="225" t="s">
        <v>1024</v>
      </c>
      <c r="B506" s="216">
        <v>904</v>
      </c>
      <c r="C506" s="217" t="s">
        <v>420</v>
      </c>
      <c r="D506" s="217" t="s">
        <v>428</v>
      </c>
      <c r="E506" s="212" t="s">
        <v>199</v>
      </c>
      <c r="F506" s="212"/>
      <c r="G506" s="218">
        <f>G507</f>
        <v>13605</v>
      </c>
      <c r="H506" s="225" t="s">
        <v>1024</v>
      </c>
      <c r="I506" s="216">
        <v>904</v>
      </c>
      <c r="J506" s="217" t="s">
        <v>420</v>
      </c>
      <c r="K506" s="217" t="s">
        <v>428</v>
      </c>
      <c r="L506" s="212" t="s">
        <v>199</v>
      </c>
      <c r="M506" s="212"/>
      <c r="N506" s="218">
        <f>N507</f>
        <v>12580</v>
      </c>
      <c r="O506" s="218">
        <f>O507</f>
        <v>12580</v>
      </c>
    </row>
    <row r="507" spans="1:15" ht="40.200000000000003" thickBot="1">
      <c r="A507" s="60" t="s">
        <v>1025</v>
      </c>
      <c r="B507" s="37">
        <v>904</v>
      </c>
      <c r="C507" s="38" t="s">
        <v>420</v>
      </c>
      <c r="D507" s="38" t="s">
        <v>428</v>
      </c>
      <c r="E507" s="29" t="s">
        <v>200</v>
      </c>
      <c r="F507" s="30"/>
      <c r="G507" s="129">
        <f>G508+G510+G514+G519+G521+G517</f>
        <v>13605</v>
      </c>
      <c r="H507" s="60" t="s">
        <v>1025</v>
      </c>
      <c r="I507" s="37">
        <v>904</v>
      </c>
      <c r="J507" s="38" t="s">
        <v>420</v>
      </c>
      <c r="K507" s="38" t="s">
        <v>428</v>
      </c>
      <c r="L507" s="29" t="s">
        <v>200</v>
      </c>
      <c r="M507" s="30"/>
      <c r="N507" s="129">
        <f>N508+N510+N514+N519+N521+N517</f>
        <v>12580</v>
      </c>
      <c r="O507" s="129">
        <f>O508+O510+O514+O519+O521+O517</f>
        <v>12580</v>
      </c>
    </row>
    <row r="508" spans="1:15" ht="27" thickBot="1">
      <c r="A508" s="167" t="s">
        <v>447</v>
      </c>
      <c r="B508" s="34">
        <v>904</v>
      </c>
      <c r="C508" s="72" t="s">
        <v>420</v>
      </c>
      <c r="D508" s="72" t="s">
        <v>428</v>
      </c>
      <c r="E508" s="30" t="s">
        <v>201</v>
      </c>
      <c r="F508" s="29"/>
      <c r="G508" s="130">
        <f>G509</f>
        <v>11390</v>
      </c>
      <c r="H508" s="251" t="s">
        <v>447</v>
      </c>
      <c r="I508" s="34">
        <v>904</v>
      </c>
      <c r="J508" s="72" t="s">
        <v>420</v>
      </c>
      <c r="K508" s="72" t="s">
        <v>428</v>
      </c>
      <c r="L508" s="30" t="s">
        <v>201</v>
      </c>
      <c r="M508" s="29"/>
      <c r="N508" s="130">
        <f>N509</f>
        <v>11390</v>
      </c>
      <c r="O508" s="130">
        <f>O509</f>
        <v>11390</v>
      </c>
    </row>
    <row r="509" spans="1:15" ht="37.200000000000003" thickBot="1">
      <c r="A509" s="5" t="s">
        <v>439</v>
      </c>
      <c r="B509" s="33">
        <v>904</v>
      </c>
      <c r="C509" s="30" t="s">
        <v>420</v>
      </c>
      <c r="D509" s="30" t="s">
        <v>428</v>
      </c>
      <c r="E509" s="30" t="s">
        <v>201</v>
      </c>
      <c r="F509" s="30" t="s">
        <v>341</v>
      </c>
      <c r="G509" s="130">
        <f>11400-10</f>
        <v>11390</v>
      </c>
      <c r="H509" s="5" t="s">
        <v>439</v>
      </c>
      <c r="I509" s="33">
        <v>904</v>
      </c>
      <c r="J509" s="30" t="s">
        <v>420</v>
      </c>
      <c r="K509" s="30" t="s">
        <v>428</v>
      </c>
      <c r="L509" s="30" t="s">
        <v>201</v>
      </c>
      <c r="M509" s="30" t="s">
        <v>341</v>
      </c>
      <c r="N509" s="130">
        <f>11400-10</f>
        <v>11390</v>
      </c>
      <c r="O509" s="130">
        <f>11400-10</f>
        <v>11390</v>
      </c>
    </row>
    <row r="510" spans="1:15" ht="27" thickBot="1">
      <c r="A510" s="243" t="s">
        <v>107</v>
      </c>
      <c r="B510" s="34">
        <v>904</v>
      </c>
      <c r="C510" s="72" t="s">
        <v>420</v>
      </c>
      <c r="D510" s="72" t="s">
        <v>428</v>
      </c>
      <c r="E510" s="30" t="s">
        <v>202</v>
      </c>
      <c r="F510" s="29"/>
      <c r="G510" s="130">
        <f>G512+G513+G511</f>
        <v>1215</v>
      </c>
      <c r="H510" s="251" t="s">
        <v>107</v>
      </c>
      <c r="I510" s="34">
        <v>904</v>
      </c>
      <c r="J510" s="72" t="s">
        <v>420</v>
      </c>
      <c r="K510" s="72" t="s">
        <v>428</v>
      </c>
      <c r="L510" s="30" t="s">
        <v>202</v>
      </c>
      <c r="M510" s="29"/>
      <c r="N510" s="130">
        <f>N512+N513+N511</f>
        <v>190</v>
      </c>
      <c r="O510" s="130">
        <f>O512+O513+O511</f>
        <v>190</v>
      </c>
    </row>
    <row r="511" spans="1:15" ht="37.200000000000003" thickBot="1">
      <c r="A511" s="5" t="s">
        <v>439</v>
      </c>
      <c r="B511" s="34">
        <v>904</v>
      </c>
      <c r="C511" s="72" t="s">
        <v>420</v>
      </c>
      <c r="D511" s="72" t="s">
        <v>428</v>
      </c>
      <c r="E511" s="30" t="s">
        <v>202</v>
      </c>
      <c r="F511" s="30" t="s">
        <v>341</v>
      </c>
      <c r="G511" s="130"/>
      <c r="H511" s="5" t="s">
        <v>439</v>
      </c>
      <c r="I511" s="34">
        <v>904</v>
      </c>
      <c r="J511" s="72" t="s">
        <v>420</v>
      </c>
      <c r="K511" s="72" t="s">
        <v>428</v>
      </c>
      <c r="L511" s="30" t="s">
        <v>202</v>
      </c>
      <c r="M511" s="30" t="s">
        <v>341</v>
      </c>
      <c r="N511" s="130"/>
      <c r="O511" s="130"/>
    </row>
    <row r="512" spans="1:15" ht="15" thickBot="1">
      <c r="A512" s="27" t="s">
        <v>436</v>
      </c>
      <c r="B512" s="33">
        <v>904</v>
      </c>
      <c r="C512" s="30" t="s">
        <v>420</v>
      </c>
      <c r="D512" s="30" t="s">
        <v>428</v>
      </c>
      <c r="E512" s="30" t="s">
        <v>202</v>
      </c>
      <c r="F512" s="30" t="s">
        <v>450</v>
      </c>
      <c r="G512" s="130">
        <f>1025+190</f>
        <v>1215</v>
      </c>
      <c r="H512" s="27" t="s">
        <v>436</v>
      </c>
      <c r="I512" s="33">
        <v>904</v>
      </c>
      <c r="J512" s="30" t="s">
        <v>420</v>
      </c>
      <c r="K512" s="30" t="s">
        <v>428</v>
      </c>
      <c r="L512" s="30" t="s">
        <v>202</v>
      </c>
      <c r="M512" s="30" t="s">
        <v>450</v>
      </c>
      <c r="N512" s="130">
        <v>190</v>
      </c>
      <c r="O512" s="130">
        <v>190</v>
      </c>
    </row>
    <row r="513" spans="1:15" ht="15" thickBot="1">
      <c r="A513" s="43" t="s">
        <v>437</v>
      </c>
      <c r="B513" s="33">
        <v>904</v>
      </c>
      <c r="C513" s="30" t="s">
        <v>420</v>
      </c>
      <c r="D513" s="30" t="s">
        <v>428</v>
      </c>
      <c r="E513" s="30" t="s">
        <v>202</v>
      </c>
      <c r="F513" s="30" t="s">
        <v>340</v>
      </c>
      <c r="G513" s="130"/>
      <c r="H513" s="43" t="s">
        <v>437</v>
      </c>
      <c r="I513" s="33">
        <v>904</v>
      </c>
      <c r="J513" s="30" t="s">
        <v>420</v>
      </c>
      <c r="K513" s="30" t="s">
        <v>428</v>
      </c>
      <c r="L513" s="30" t="s">
        <v>202</v>
      </c>
      <c r="M513" s="30" t="s">
        <v>340</v>
      </c>
      <c r="N513" s="130"/>
      <c r="O513" s="130"/>
    </row>
    <row r="514" spans="1:15" ht="27" thickBot="1">
      <c r="A514" s="167" t="s">
        <v>108</v>
      </c>
      <c r="B514" s="34">
        <v>904</v>
      </c>
      <c r="C514" s="72" t="s">
        <v>420</v>
      </c>
      <c r="D514" s="72" t="s">
        <v>428</v>
      </c>
      <c r="E514" s="30" t="s">
        <v>203</v>
      </c>
      <c r="F514" s="30"/>
      <c r="G514" s="130">
        <f>G516+G515</f>
        <v>0</v>
      </c>
      <c r="H514" s="251" t="s">
        <v>108</v>
      </c>
      <c r="I514" s="34">
        <v>904</v>
      </c>
      <c r="J514" s="72" t="s">
        <v>420</v>
      </c>
      <c r="K514" s="72" t="s">
        <v>428</v>
      </c>
      <c r="L514" s="30" t="s">
        <v>203</v>
      </c>
      <c r="M514" s="30"/>
      <c r="N514" s="130">
        <f>N516+N515</f>
        <v>0</v>
      </c>
      <c r="O514" s="130">
        <f>O516+O515</f>
        <v>0</v>
      </c>
    </row>
    <row r="515" spans="1:15" ht="37.200000000000003" thickBot="1">
      <c r="A515" s="5" t="s">
        <v>439</v>
      </c>
      <c r="B515" s="34">
        <v>904</v>
      </c>
      <c r="C515" s="72" t="s">
        <v>420</v>
      </c>
      <c r="D515" s="72" t="s">
        <v>428</v>
      </c>
      <c r="E515" s="30" t="s">
        <v>203</v>
      </c>
      <c r="F515" s="30" t="s">
        <v>341</v>
      </c>
      <c r="G515" s="130"/>
      <c r="H515" s="5" t="s">
        <v>439</v>
      </c>
      <c r="I515" s="34">
        <v>904</v>
      </c>
      <c r="J515" s="72" t="s">
        <v>420</v>
      </c>
      <c r="K515" s="72" t="s">
        <v>428</v>
      </c>
      <c r="L515" s="30" t="s">
        <v>203</v>
      </c>
      <c r="M515" s="30" t="s">
        <v>341</v>
      </c>
      <c r="N515" s="130"/>
      <c r="O515" s="130"/>
    </row>
    <row r="516" spans="1:15" ht="15" thickBot="1">
      <c r="A516" s="27" t="s">
        <v>436</v>
      </c>
      <c r="B516" s="33">
        <v>904</v>
      </c>
      <c r="C516" s="30" t="s">
        <v>420</v>
      </c>
      <c r="D516" s="30" t="s">
        <v>428</v>
      </c>
      <c r="E516" s="30" t="s">
        <v>203</v>
      </c>
      <c r="F516" s="30" t="s">
        <v>450</v>
      </c>
      <c r="G516" s="130"/>
      <c r="H516" s="27" t="s">
        <v>436</v>
      </c>
      <c r="I516" s="33">
        <v>904</v>
      </c>
      <c r="J516" s="30" t="s">
        <v>420</v>
      </c>
      <c r="K516" s="30" t="s">
        <v>428</v>
      </c>
      <c r="L516" s="30" t="s">
        <v>203</v>
      </c>
      <c r="M516" s="30" t="s">
        <v>450</v>
      </c>
      <c r="N516" s="130"/>
      <c r="O516" s="130"/>
    </row>
    <row r="517" spans="1:15" ht="40.200000000000003" thickBot="1">
      <c r="A517" s="54" t="s">
        <v>985</v>
      </c>
      <c r="B517" s="34">
        <v>904</v>
      </c>
      <c r="C517" s="72" t="s">
        <v>420</v>
      </c>
      <c r="D517" s="72" t="s">
        <v>428</v>
      </c>
      <c r="E517" s="30" t="s">
        <v>734</v>
      </c>
      <c r="F517" s="30"/>
      <c r="G517" s="130">
        <f>G518</f>
        <v>0</v>
      </c>
      <c r="H517" s="54" t="s">
        <v>985</v>
      </c>
      <c r="I517" s="34">
        <v>904</v>
      </c>
      <c r="J517" s="72" t="s">
        <v>420</v>
      </c>
      <c r="K517" s="72" t="s">
        <v>428</v>
      </c>
      <c r="L517" s="30" t="s">
        <v>734</v>
      </c>
      <c r="M517" s="30"/>
      <c r="N517" s="130">
        <f>N518</f>
        <v>0</v>
      </c>
      <c r="O517" s="130">
        <f>O518</f>
        <v>0</v>
      </c>
    </row>
    <row r="518" spans="1:15" ht="15" thickBot="1">
      <c r="A518" s="27" t="s">
        <v>436</v>
      </c>
      <c r="B518" s="33">
        <v>904</v>
      </c>
      <c r="C518" s="30" t="s">
        <v>420</v>
      </c>
      <c r="D518" s="30" t="s">
        <v>428</v>
      </c>
      <c r="E518" s="30" t="s">
        <v>734</v>
      </c>
      <c r="F518" s="30" t="s">
        <v>450</v>
      </c>
      <c r="G518" s="130"/>
      <c r="H518" s="27" t="s">
        <v>436</v>
      </c>
      <c r="I518" s="33">
        <v>904</v>
      </c>
      <c r="J518" s="30" t="s">
        <v>420</v>
      </c>
      <c r="K518" s="30" t="s">
        <v>428</v>
      </c>
      <c r="L518" s="30" t="s">
        <v>734</v>
      </c>
      <c r="M518" s="30" t="s">
        <v>450</v>
      </c>
      <c r="N518" s="130"/>
      <c r="O518" s="130"/>
    </row>
    <row r="519" spans="1:15" ht="27" thickBot="1">
      <c r="A519" s="167" t="s">
        <v>2</v>
      </c>
      <c r="B519" s="34">
        <v>904</v>
      </c>
      <c r="C519" s="72" t="s">
        <v>420</v>
      </c>
      <c r="D519" s="72" t="s">
        <v>428</v>
      </c>
      <c r="E519" s="30" t="s">
        <v>204</v>
      </c>
      <c r="F519" s="30"/>
      <c r="G519" s="130">
        <f>G520</f>
        <v>0</v>
      </c>
      <c r="H519" s="251" t="s">
        <v>2</v>
      </c>
      <c r="I519" s="34">
        <v>904</v>
      </c>
      <c r="J519" s="72" t="s">
        <v>420</v>
      </c>
      <c r="K519" s="72" t="s">
        <v>428</v>
      </c>
      <c r="L519" s="30" t="s">
        <v>204</v>
      </c>
      <c r="M519" s="30"/>
      <c r="N519" s="130">
        <f>N520</f>
        <v>0</v>
      </c>
      <c r="O519" s="130">
        <f>O520</f>
        <v>0</v>
      </c>
    </row>
    <row r="520" spans="1:15" ht="15" thickBot="1">
      <c r="A520" s="27" t="s">
        <v>436</v>
      </c>
      <c r="B520" s="33">
        <v>904</v>
      </c>
      <c r="C520" s="30" t="s">
        <v>420</v>
      </c>
      <c r="D520" s="30" t="s">
        <v>428</v>
      </c>
      <c r="E520" s="30" t="s">
        <v>204</v>
      </c>
      <c r="F520" s="30" t="s">
        <v>450</v>
      </c>
      <c r="G520" s="130"/>
      <c r="H520" s="27" t="s">
        <v>436</v>
      </c>
      <c r="I520" s="33">
        <v>904</v>
      </c>
      <c r="J520" s="30" t="s">
        <v>420</v>
      </c>
      <c r="K520" s="30" t="s">
        <v>428</v>
      </c>
      <c r="L520" s="30" t="s">
        <v>204</v>
      </c>
      <c r="M520" s="30" t="s">
        <v>450</v>
      </c>
      <c r="N520" s="130"/>
      <c r="O520" s="130"/>
    </row>
    <row r="521" spans="1:15" ht="84.6" thickBot="1">
      <c r="A521" s="27" t="s">
        <v>654</v>
      </c>
      <c r="B521" s="33">
        <v>904</v>
      </c>
      <c r="C521" s="30" t="s">
        <v>420</v>
      </c>
      <c r="D521" s="30" t="s">
        <v>428</v>
      </c>
      <c r="E521" s="30" t="s">
        <v>658</v>
      </c>
      <c r="F521" s="30"/>
      <c r="G521" s="130">
        <f>G522</f>
        <v>1000</v>
      </c>
      <c r="H521" s="27" t="s">
        <v>654</v>
      </c>
      <c r="I521" s="33">
        <v>904</v>
      </c>
      <c r="J521" s="30" t="s">
        <v>420</v>
      </c>
      <c r="K521" s="30" t="s">
        <v>428</v>
      </c>
      <c r="L521" s="30" t="s">
        <v>658</v>
      </c>
      <c r="M521" s="30"/>
      <c r="N521" s="130">
        <f>N522</f>
        <v>1000</v>
      </c>
      <c r="O521" s="130">
        <f>O522</f>
        <v>1000</v>
      </c>
    </row>
    <row r="522" spans="1:15" ht="36.6" thickBot="1">
      <c r="A522" s="27" t="s">
        <v>439</v>
      </c>
      <c r="B522" s="33">
        <v>904</v>
      </c>
      <c r="C522" s="30" t="s">
        <v>420</v>
      </c>
      <c r="D522" s="30" t="s">
        <v>428</v>
      </c>
      <c r="E522" s="30" t="s">
        <v>658</v>
      </c>
      <c r="F522" s="30" t="s">
        <v>341</v>
      </c>
      <c r="G522" s="130">
        <v>1000</v>
      </c>
      <c r="H522" s="27" t="s">
        <v>439</v>
      </c>
      <c r="I522" s="33">
        <v>904</v>
      </c>
      <c r="J522" s="30" t="s">
        <v>420</v>
      </c>
      <c r="K522" s="30" t="s">
        <v>428</v>
      </c>
      <c r="L522" s="30" t="s">
        <v>658</v>
      </c>
      <c r="M522" s="30" t="s">
        <v>341</v>
      </c>
      <c r="N522" s="130">
        <v>1000</v>
      </c>
      <c r="O522" s="130">
        <v>1000</v>
      </c>
    </row>
    <row r="523" spans="1:15" ht="40.200000000000003" thickBot="1">
      <c r="A523" s="56" t="s">
        <v>197</v>
      </c>
      <c r="B523" s="29" t="s">
        <v>292</v>
      </c>
      <c r="C523" s="29" t="s">
        <v>420</v>
      </c>
      <c r="D523" s="29" t="s">
        <v>428</v>
      </c>
      <c r="E523" s="29" t="s">
        <v>246</v>
      </c>
      <c r="F523" s="30"/>
      <c r="G523" s="143">
        <f>G524</f>
        <v>0</v>
      </c>
      <c r="H523" s="56" t="s">
        <v>197</v>
      </c>
      <c r="I523" s="29" t="s">
        <v>292</v>
      </c>
      <c r="J523" s="29" t="s">
        <v>420</v>
      </c>
      <c r="K523" s="29" t="s">
        <v>428</v>
      </c>
      <c r="L523" s="29" t="s">
        <v>246</v>
      </c>
      <c r="M523" s="30"/>
      <c r="N523" s="143">
        <f>N524</f>
        <v>0</v>
      </c>
      <c r="O523" s="143">
        <f>O524</f>
        <v>0</v>
      </c>
    </row>
    <row r="524" spans="1:15" ht="53.4" thickBot="1">
      <c r="A524" s="68" t="s">
        <v>198</v>
      </c>
      <c r="B524" s="30" t="s">
        <v>292</v>
      </c>
      <c r="C524" s="30" t="s">
        <v>420</v>
      </c>
      <c r="D524" s="30" t="s">
        <v>428</v>
      </c>
      <c r="E524" s="30" t="s">
        <v>260</v>
      </c>
      <c r="F524" s="30"/>
      <c r="G524" s="143">
        <f>G525+G526+G527</f>
        <v>0</v>
      </c>
      <c r="H524" s="68" t="s">
        <v>198</v>
      </c>
      <c r="I524" s="30" t="s">
        <v>292</v>
      </c>
      <c r="J524" s="30" t="s">
        <v>420</v>
      </c>
      <c r="K524" s="30" t="s">
        <v>428</v>
      </c>
      <c r="L524" s="30" t="s">
        <v>260</v>
      </c>
      <c r="M524" s="30"/>
      <c r="N524" s="143">
        <f>N525+N526+N527</f>
        <v>0</v>
      </c>
      <c r="O524" s="143">
        <f>O525+O526+O527</f>
        <v>0</v>
      </c>
    </row>
    <row r="525" spans="1:15" ht="40.799999999999997" thickBot="1">
      <c r="A525" s="6" t="s">
        <v>439</v>
      </c>
      <c r="B525" s="30" t="s">
        <v>292</v>
      </c>
      <c r="C525" s="30" t="s">
        <v>420</v>
      </c>
      <c r="D525" s="30" t="s">
        <v>428</v>
      </c>
      <c r="E525" s="30" t="s">
        <v>260</v>
      </c>
      <c r="F525" s="30" t="s">
        <v>341</v>
      </c>
      <c r="G525" s="130"/>
      <c r="H525" s="6" t="s">
        <v>439</v>
      </c>
      <c r="I525" s="30" t="s">
        <v>292</v>
      </c>
      <c r="J525" s="30" t="s">
        <v>420</v>
      </c>
      <c r="K525" s="30" t="s">
        <v>428</v>
      </c>
      <c r="L525" s="30" t="s">
        <v>260</v>
      </c>
      <c r="M525" s="30" t="s">
        <v>341</v>
      </c>
      <c r="N525" s="130"/>
      <c r="O525" s="130"/>
    </row>
    <row r="526" spans="1:15" ht="15" thickBot="1">
      <c r="A526" s="28" t="s">
        <v>436</v>
      </c>
      <c r="B526" s="30" t="s">
        <v>292</v>
      </c>
      <c r="C526" s="30" t="s">
        <v>420</v>
      </c>
      <c r="D526" s="30" t="s">
        <v>428</v>
      </c>
      <c r="E526" s="30" t="s">
        <v>260</v>
      </c>
      <c r="F526" s="30" t="s">
        <v>450</v>
      </c>
      <c r="G526" s="147"/>
      <c r="H526" s="28" t="s">
        <v>436</v>
      </c>
      <c r="I526" s="30" t="s">
        <v>292</v>
      </c>
      <c r="J526" s="30" t="s">
        <v>420</v>
      </c>
      <c r="K526" s="30" t="s">
        <v>428</v>
      </c>
      <c r="L526" s="30" t="s">
        <v>260</v>
      </c>
      <c r="M526" s="30" t="s">
        <v>450</v>
      </c>
      <c r="N526" s="147"/>
      <c r="O526" s="147"/>
    </row>
    <row r="527" spans="1:15" ht="15" thickBot="1">
      <c r="A527" s="43" t="s">
        <v>437</v>
      </c>
      <c r="B527" s="33">
        <v>904</v>
      </c>
      <c r="C527" s="30" t="s">
        <v>420</v>
      </c>
      <c r="D527" s="30" t="s">
        <v>428</v>
      </c>
      <c r="E527" s="30" t="s">
        <v>260</v>
      </c>
      <c r="F527" s="30" t="s">
        <v>340</v>
      </c>
      <c r="G527" s="147"/>
      <c r="H527" s="43" t="s">
        <v>437</v>
      </c>
      <c r="I527" s="33">
        <v>904</v>
      </c>
      <c r="J527" s="30" t="s">
        <v>420</v>
      </c>
      <c r="K527" s="30" t="s">
        <v>428</v>
      </c>
      <c r="L527" s="30" t="s">
        <v>260</v>
      </c>
      <c r="M527" s="30" t="s">
        <v>340</v>
      </c>
      <c r="N527" s="147"/>
      <c r="O527" s="147"/>
    </row>
    <row r="528" spans="1:15" ht="15" thickBot="1">
      <c r="A528" s="100" t="s">
        <v>296</v>
      </c>
      <c r="B528" s="29" t="s">
        <v>292</v>
      </c>
      <c r="C528" s="29" t="s">
        <v>281</v>
      </c>
      <c r="D528" s="29" t="s">
        <v>420</v>
      </c>
      <c r="E528" s="29"/>
      <c r="F528" s="29"/>
      <c r="G528" s="129">
        <f>G529</f>
        <v>10</v>
      </c>
      <c r="H528" s="100" t="s">
        <v>296</v>
      </c>
      <c r="I528" s="29" t="s">
        <v>292</v>
      </c>
      <c r="J528" s="29" t="s">
        <v>281</v>
      </c>
      <c r="K528" s="29" t="s">
        <v>420</v>
      </c>
      <c r="L528" s="29"/>
      <c r="M528" s="29"/>
      <c r="N528" s="129">
        <f t="shared" ref="N528:O530" si="22">N529</f>
        <v>10</v>
      </c>
      <c r="O528" s="129">
        <f t="shared" si="22"/>
        <v>10</v>
      </c>
    </row>
    <row r="529" spans="1:15" ht="40.200000000000003" thickBot="1">
      <c r="A529" s="56" t="s">
        <v>182</v>
      </c>
      <c r="B529" s="37">
        <v>904</v>
      </c>
      <c r="C529" s="38" t="s">
        <v>281</v>
      </c>
      <c r="D529" s="38" t="s">
        <v>420</v>
      </c>
      <c r="E529" s="29" t="s">
        <v>205</v>
      </c>
      <c r="F529" s="30"/>
      <c r="G529" s="129">
        <f>G530</f>
        <v>10</v>
      </c>
      <c r="H529" s="56" t="s">
        <v>182</v>
      </c>
      <c r="I529" s="37">
        <v>904</v>
      </c>
      <c r="J529" s="38" t="s">
        <v>281</v>
      </c>
      <c r="K529" s="38" t="s">
        <v>420</v>
      </c>
      <c r="L529" s="29" t="s">
        <v>205</v>
      </c>
      <c r="M529" s="30"/>
      <c r="N529" s="129">
        <f t="shared" si="22"/>
        <v>10</v>
      </c>
      <c r="O529" s="129">
        <f t="shared" si="22"/>
        <v>10</v>
      </c>
    </row>
    <row r="530" spans="1:15" ht="40.200000000000003" thickBot="1">
      <c r="A530" s="31" t="s">
        <v>311</v>
      </c>
      <c r="B530" s="34">
        <v>904</v>
      </c>
      <c r="C530" s="72" t="s">
        <v>281</v>
      </c>
      <c r="D530" s="72" t="s">
        <v>420</v>
      </c>
      <c r="E530" s="30" t="s">
        <v>206</v>
      </c>
      <c r="F530" s="30"/>
      <c r="G530" s="130">
        <f>G531</f>
        <v>10</v>
      </c>
      <c r="H530" s="31" t="s">
        <v>311</v>
      </c>
      <c r="I530" s="34">
        <v>904</v>
      </c>
      <c r="J530" s="72" t="s">
        <v>281</v>
      </c>
      <c r="K530" s="72" t="s">
        <v>420</v>
      </c>
      <c r="L530" s="30" t="s">
        <v>206</v>
      </c>
      <c r="M530" s="30"/>
      <c r="N530" s="130">
        <f t="shared" si="22"/>
        <v>10</v>
      </c>
      <c r="O530" s="130">
        <f t="shared" si="22"/>
        <v>10</v>
      </c>
    </row>
    <row r="531" spans="1:15" ht="15" thickBot="1">
      <c r="A531" s="27" t="s">
        <v>293</v>
      </c>
      <c r="B531" s="34">
        <v>904</v>
      </c>
      <c r="C531" s="72" t="s">
        <v>281</v>
      </c>
      <c r="D531" s="72" t="s">
        <v>420</v>
      </c>
      <c r="E531" s="30" t="s">
        <v>206</v>
      </c>
      <c r="F531" s="30" t="s">
        <v>294</v>
      </c>
      <c r="G531" s="130">
        <v>10</v>
      </c>
      <c r="H531" s="27" t="s">
        <v>293</v>
      </c>
      <c r="I531" s="34">
        <v>904</v>
      </c>
      <c r="J531" s="72" t="s">
        <v>281</v>
      </c>
      <c r="K531" s="72" t="s">
        <v>420</v>
      </c>
      <c r="L531" s="30" t="s">
        <v>206</v>
      </c>
      <c r="M531" s="30" t="s">
        <v>294</v>
      </c>
      <c r="N531" s="130">
        <v>10</v>
      </c>
      <c r="O531" s="130">
        <v>10</v>
      </c>
    </row>
    <row r="532" spans="1:15" ht="15" thickBot="1">
      <c r="A532" s="39" t="s">
        <v>316</v>
      </c>
      <c r="B532" s="37">
        <v>904</v>
      </c>
      <c r="C532" s="38" t="s">
        <v>284</v>
      </c>
      <c r="D532" s="38"/>
      <c r="E532" s="29"/>
      <c r="F532" s="29"/>
      <c r="G532" s="129">
        <f>G533</f>
        <v>15401.1</v>
      </c>
      <c r="H532" s="39" t="s">
        <v>316</v>
      </c>
      <c r="I532" s="37">
        <v>904</v>
      </c>
      <c r="J532" s="38" t="s">
        <v>284</v>
      </c>
      <c r="K532" s="38"/>
      <c r="L532" s="29"/>
      <c r="M532" s="29"/>
      <c r="N532" s="129">
        <f>N533</f>
        <v>19186.8</v>
      </c>
      <c r="O532" s="129">
        <f>O533</f>
        <v>18138.599999999999</v>
      </c>
    </row>
    <row r="533" spans="1:15" ht="27" thickBot="1">
      <c r="A533" s="39" t="s">
        <v>317</v>
      </c>
      <c r="B533" s="37">
        <v>904</v>
      </c>
      <c r="C533" s="38" t="s">
        <v>284</v>
      </c>
      <c r="D533" s="38" t="s">
        <v>420</v>
      </c>
      <c r="E533" s="29"/>
      <c r="F533" s="29"/>
      <c r="G533" s="129">
        <f>G534</f>
        <v>15401.1</v>
      </c>
      <c r="H533" s="39" t="s">
        <v>317</v>
      </c>
      <c r="I533" s="37">
        <v>904</v>
      </c>
      <c r="J533" s="38" t="s">
        <v>284</v>
      </c>
      <c r="K533" s="38" t="s">
        <v>420</v>
      </c>
      <c r="L533" s="29"/>
      <c r="M533" s="29"/>
      <c r="N533" s="129">
        <f>N534</f>
        <v>19186.8</v>
      </c>
      <c r="O533" s="129">
        <f>O534</f>
        <v>18138.599999999999</v>
      </c>
    </row>
    <row r="534" spans="1:15" ht="40.200000000000003" thickBot="1">
      <c r="A534" s="56" t="s">
        <v>183</v>
      </c>
      <c r="B534" s="37">
        <v>904</v>
      </c>
      <c r="C534" s="38" t="s">
        <v>284</v>
      </c>
      <c r="D534" s="38" t="s">
        <v>420</v>
      </c>
      <c r="E534" s="29" t="s">
        <v>207</v>
      </c>
      <c r="F534" s="30"/>
      <c r="G534" s="129">
        <f>G535+G537</f>
        <v>15401.1</v>
      </c>
      <c r="H534" s="56" t="s">
        <v>183</v>
      </c>
      <c r="I534" s="37">
        <v>904</v>
      </c>
      <c r="J534" s="38" t="s">
        <v>284</v>
      </c>
      <c r="K534" s="38" t="s">
        <v>420</v>
      </c>
      <c r="L534" s="29" t="s">
        <v>207</v>
      </c>
      <c r="M534" s="30"/>
      <c r="N534" s="129">
        <f>N535+N537</f>
        <v>19186.8</v>
      </c>
      <c r="O534" s="129">
        <f>O535+O537</f>
        <v>18138.599999999999</v>
      </c>
    </row>
    <row r="535" spans="1:15" ht="40.200000000000003" thickBot="1">
      <c r="A535" s="417" t="s">
        <v>1064</v>
      </c>
      <c r="B535" s="34">
        <v>904</v>
      </c>
      <c r="C535" s="72" t="s">
        <v>284</v>
      </c>
      <c r="D535" s="72" t="s">
        <v>420</v>
      </c>
      <c r="E535" s="30" t="s">
        <v>381</v>
      </c>
      <c r="F535" s="275"/>
      <c r="G535" s="139">
        <f>G536</f>
        <v>1341.2</v>
      </c>
      <c r="H535" s="417" t="s">
        <v>1064</v>
      </c>
      <c r="I535" s="34">
        <v>904</v>
      </c>
      <c r="J535" s="72" t="s">
        <v>284</v>
      </c>
      <c r="K535" s="72" t="s">
        <v>420</v>
      </c>
      <c r="L535" s="30" t="s">
        <v>381</v>
      </c>
      <c r="M535" s="275"/>
      <c r="N535" s="139">
        <f>N536</f>
        <v>5530.2</v>
      </c>
      <c r="O535" s="139">
        <f>O536</f>
        <v>4184</v>
      </c>
    </row>
    <row r="536" spans="1:15" ht="15" thickBot="1">
      <c r="A536" s="417" t="s">
        <v>1063</v>
      </c>
      <c r="B536" s="34">
        <v>904</v>
      </c>
      <c r="C536" s="72" t="s">
        <v>284</v>
      </c>
      <c r="D536" s="72" t="s">
        <v>420</v>
      </c>
      <c r="E536" s="30" t="s">
        <v>381</v>
      </c>
      <c r="F536" s="275" t="s">
        <v>295</v>
      </c>
      <c r="G536" s="130">
        <v>1341.2</v>
      </c>
      <c r="H536" s="417" t="s">
        <v>1063</v>
      </c>
      <c r="I536" s="34">
        <v>904</v>
      </c>
      <c r="J536" s="72" t="s">
        <v>284</v>
      </c>
      <c r="K536" s="72" t="s">
        <v>420</v>
      </c>
      <c r="L536" s="30" t="s">
        <v>381</v>
      </c>
      <c r="M536" s="275" t="s">
        <v>295</v>
      </c>
      <c r="N536" s="130">
        <v>5530.2</v>
      </c>
      <c r="O536" s="130">
        <v>4184</v>
      </c>
    </row>
    <row r="537" spans="1:15" ht="15" thickBot="1">
      <c r="A537" s="425" t="s">
        <v>1063</v>
      </c>
      <c r="B537" s="276">
        <v>904</v>
      </c>
      <c r="C537" s="274" t="s">
        <v>284</v>
      </c>
      <c r="D537" s="274" t="s">
        <v>420</v>
      </c>
      <c r="E537" s="275" t="s">
        <v>208</v>
      </c>
      <c r="F537" s="281"/>
      <c r="G537" s="130">
        <f>G538</f>
        <v>14059.9</v>
      </c>
      <c r="H537" s="425" t="s">
        <v>1063</v>
      </c>
      <c r="I537" s="276">
        <v>904</v>
      </c>
      <c r="J537" s="274" t="s">
        <v>284</v>
      </c>
      <c r="K537" s="274" t="s">
        <v>420</v>
      </c>
      <c r="L537" s="275" t="s">
        <v>208</v>
      </c>
      <c r="M537" s="281"/>
      <c r="N537" s="130">
        <f>N538</f>
        <v>13656.6</v>
      </c>
      <c r="O537" s="130">
        <f>O538</f>
        <v>13954.6</v>
      </c>
    </row>
    <row r="538" spans="1:15" ht="15" thickBot="1">
      <c r="A538" s="280" t="s">
        <v>1063</v>
      </c>
      <c r="B538" s="276">
        <v>904</v>
      </c>
      <c r="C538" s="274" t="s">
        <v>284</v>
      </c>
      <c r="D538" s="274" t="s">
        <v>420</v>
      </c>
      <c r="E538" s="275" t="s">
        <v>208</v>
      </c>
      <c r="F538" s="281" t="s">
        <v>295</v>
      </c>
      <c r="G538" s="130">
        <v>14059.9</v>
      </c>
      <c r="H538" s="280" t="s">
        <v>1063</v>
      </c>
      <c r="I538" s="276">
        <v>904</v>
      </c>
      <c r="J538" s="274" t="s">
        <v>284</v>
      </c>
      <c r="K538" s="274" t="s">
        <v>420</v>
      </c>
      <c r="L538" s="275" t="s">
        <v>208</v>
      </c>
      <c r="M538" s="281" t="s">
        <v>295</v>
      </c>
      <c r="N538" s="130">
        <v>13656.6</v>
      </c>
      <c r="O538" s="130">
        <v>13954.6</v>
      </c>
    </row>
    <row r="539" spans="1:15" ht="47.4" customHeight="1" thickBot="1">
      <c r="A539" s="483" t="s">
        <v>604</v>
      </c>
      <c r="B539" s="484">
        <v>910</v>
      </c>
      <c r="C539" s="485"/>
      <c r="D539" s="486"/>
      <c r="E539" s="480"/>
      <c r="F539" s="481"/>
      <c r="G539" s="482">
        <f>G540</f>
        <v>42830</v>
      </c>
      <c r="H539" s="483" t="s">
        <v>604</v>
      </c>
      <c r="I539" s="484">
        <v>910</v>
      </c>
      <c r="J539" s="485"/>
      <c r="K539" s="486"/>
      <c r="L539" s="480"/>
      <c r="M539" s="481"/>
      <c r="N539" s="482">
        <f t="shared" ref="N539:O541" si="23">N540</f>
        <v>41500</v>
      </c>
      <c r="O539" s="482">
        <f t="shared" si="23"/>
        <v>41500</v>
      </c>
    </row>
    <row r="540" spans="1:15" ht="15" thickBot="1">
      <c r="A540" s="25" t="s">
        <v>319</v>
      </c>
      <c r="B540" s="81">
        <v>910</v>
      </c>
      <c r="C540" s="82" t="s">
        <v>420</v>
      </c>
      <c r="D540" s="82"/>
      <c r="E540" s="38"/>
      <c r="F540" s="37"/>
      <c r="G540" s="141">
        <f>G541</f>
        <v>42830</v>
      </c>
      <c r="H540" s="25" t="s">
        <v>319</v>
      </c>
      <c r="I540" s="81">
        <v>910</v>
      </c>
      <c r="J540" s="82" t="s">
        <v>420</v>
      </c>
      <c r="K540" s="82"/>
      <c r="L540" s="38"/>
      <c r="M540" s="37"/>
      <c r="N540" s="141">
        <f t="shared" si="23"/>
        <v>41500</v>
      </c>
      <c r="O540" s="141">
        <f t="shared" si="23"/>
        <v>41500</v>
      </c>
    </row>
    <row r="541" spans="1:15" ht="15" thickBot="1">
      <c r="A541" s="39" t="s">
        <v>296</v>
      </c>
      <c r="B541" s="81">
        <v>910</v>
      </c>
      <c r="C541" s="82" t="s">
        <v>420</v>
      </c>
      <c r="D541" s="82" t="s">
        <v>281</v>
      </c>
      <c r="E541" s="38"/>
      <c r="F541" s="37"/>
      <c r="G541" s="141">
        <f>G542</f>
        <v>42830</v>
      </c>
      <c r="H541" s="39" t="s">
        <v>296</v>
      </c>
      <c r="I541" s="81">
        <v>910</v>
      </c>
      <c r="J541" s="82" t="s">
        <v>420</v>
      </c>
      <c r="K541" s="82" t="s">
        <v>281</v>
      </c>
      <c r="L541" s="38"/>
      <c r="M541" s="37"/>
      <c r="N541" s="141">
        <f t="shared" si="23"/>
        <v>41500</v>
      </c>
      <c r="O541" s="141">
        <f t="shared" si="23"/>
        <v>41500</v>
      </c>
    </row>
    <row r="542" spans="1:15" ht="40.200000000000003" thickBot="1">
      <c r="A542" s="214" t="s">
        <v>1026</v>
      </c>
      <c r="B542" s="216">
        <v>910</v>
      </c>
      <c r="C542" s="217" t="s">
        <v>420</v>
      </c>
      <c r="D542" s="217" t="s">
        <v>281</v>
      </c>
      <c r="E542" s="212" t="s">
        <v>209</v>
      </c>
      <c r="F542" s="212"/>
      <c r="G542" s="218">
        <f>G543+G561+G570+G579+G583</f>
        <v>42830</v>
      </c>
      <c r="H542" s="214" t="s">
        <v>1026</v>
      </c>
      <c r="I542" s="216">
        <v>910</v>
      </c>
      <c r="J542" s="217" t="s">
        <v>420</v>
      </c>
      <c r="K542" s="217" t="s">
        <v>281</v>
      </c>
      <c r="L542" s="212" t="s">
        <v>209</v>
      </c>
      <c r="M542" s="212"/>
      <c r="N542" s="218">
        <f>N543+N561+N570+N579+N583</f>
        <v>41500</v>
      </c>
      <c r="O542" s="218">
        <f>O543+O561+O570+O579+O583</f>
        <v>41500</v>
      </c>
    </row>
    <row r="543" spans="1:15" ht="53.4" thickBot="1">
      <c r="A543" s="56" t="s">
        <v>1027</v>
      </c>
      <c r="B543" s="37">
        <v>910</v>
      </c>
      <c r="C543" s="38" t="s">
        <v>420</v>
      </c>
      <c r="D543" s="38" t="s">
        <v>281</v>
      </c>
      <c r="E543" s="29" t="s">
        <v>210</v>
      </c>
      <c r="F543" s="29"/>
      <c r="G543" s="129">
        <f>G544</f>
        <v>42230</v>
      </c>
      <c r="H543" s="56" t="s">
        <v>1027</v>
      </c>
      <c r="I543" s="37">
        <v>910</v>
      </c>
      <c r="J543" s="38" t="s">
        <v>420</v>
      </c>
      <c r="K543" s="38" t="s">
        <v>281</v>
      </c>
      <c r="L543" s="29" t="s">
        <v>210</v>
      </c>
      <c r="M543" s="29"/>
      <c r="N543" s="129">
        <f>N544</f>
        <v>41500</v>
      </c>
      <c r="O543" s="129">
        <f>O544</f>
        <v>41500</v>
      </c>
    </row>
    <row r="544" spans="1:15" ht="27" thickBot="1">
      <c r="A544" s="56" t="s">
        <v>1028</v>
      </c>
      <c r="B544" s="37">
        <v>910</v>
      </c>
      <c r="C544" s="38" t="s">
        <v>420</v>
      </c>
      <c r="D544" s="38" t="s">
        <v>281</v>
      </c>
      <c r="E544" s="29" t="s">
        <v>211</v>
      </c>
      <c r="F544" s="29"/>
      <c r="G544" s="129">
        <f>G545+G547+G550+G553+G557+G559+G555</f>
        <v>42230</v>
      </c>
      <c r="H544" s="56" t="s">
        <v>1028</v>
      </c>
      <c r="I544" s="37">
        <v>910</v>
      </c>
      <c r="J544" s="38" t="s">
        <v>420</v>
      </c>
      <c r="K544" s="38" t="s">
        <v>281</v>
      </c>
      <c r="L544" s="29" t="s">
        <v>211</v>
      </c>
      <c r="M544" s="29"/>
      <c r="N544" s="129">
        <f>N545+N547+N550+N553+N557+N559+N555</f>
        <v>41500</v>
      </c>
      <c r="O544" s="129">
        <f>O545+O547+O550+O553+O557+O559+O555</f>
        <v>41500</v>
      </c>
    </row>
    <row r="545" spans="1:15" ht="15" thickBot="1">
      <c r="A545" s="53" t="s">
        <v>448</v>
      </c>
      <c r="B545" s="150">
        <v>910</v>
      </c>
      <c r="C545" s="136" t="s">
        <v>420</v>
      </c>
      <c r="D545" s="136" t="s">
        <v>281</v>
      </c>
      <c r="E545" s="30" t="s">
        <v>212</v>
      </c>
      <c r="F545" s="30"/>
      <c r="G545" s="130">
        <f>G546</f>
        <v>31300</v>
      </c>
      <c r="H545" s="53" t="s">
        <v>448</v>
      </c>
      <c r="I545" s="150">
        <v>910</v>
      </c>
      <c r="J545" s="136" t="s">
        <v>420</v>
      </c>
      <c r="K545" s="136" t="s">
        <v>281</v>
      </c>
      <c r="L545" s="30" t="s">
        <v>212</v>
      </c>
      <c r="M545" s="30"/>
      <c r="N545" s="130">
        <f>N546</f>
        <v>31300</v>
      </c>
      <c r="O545" s="130">
        <f>O546</f>
        <v>31300</v>
      </c>
    </row>
    <row r="546" spans="1:15" ht="37.200000000000003" thickBot="1">
      <c r="A546" s="5" t="s">
        <v>439</v>
      </c>
      <c r="B546" s="33">
        <v>910</v>
      </c>
      <c r="C546" s="30" t="s">
        <v>420</v>
      </c>
      <c r="D546" s="30" t="s">
        <v>281</v>
      </c>
      <c r="E546" s="30" t="s">
        <v>212</v>
      </c>
      <c r="F546" s="30" t="s">
        <v>341</v>
      </c>
      <c r="G546" s="130">
        <v>31300</v>
      </c>
      <c r="H546" s="5" t="s">
        <v>439</v>
      </c>
      <c r="I546" s="33">
        <v>910</v>
      </c>
      <c r="J546" s="30" t="s">
        <v>420</v>
      </c>
      <c r="K546" s="30" t="s">
        <v>281</v>
      </c>
      <c r="L546" s="30" t="s">
        <v>212</v>
      </c>
      <c r="M546" s="30" t="s">
        <v>341</v>
      </c>
      <c r="N546" s="130">
        <v>31300</v>
      </c>
      <c r="O546" s="130">
        <v>31300</v>
      </c>
    </row>
    <row r="547" spans="1:15" ht="27" thickBot="1">
      <c r="A547" s="167" t="s">
        <v>449</v>
      </c>
      <c r="B547" s="150">
        <v>910</v>
      </c>
      <c r="C547" s="136" t="s">
        <v>420</v>
      </c>
      <c r="D547" s="136" t="s">
        <v>281</v>
      </c>
      <c r="E547" s="30" t="s">
        <v>213</v>
      </c>
      <c r="F547" s="30"/>
      <c r="G547" s="130">
        <f>G548+G549</f>
        <v>530</v>
      </c>
      <c r="H547" s="251" t="s">
        <v>449</v>
      </c>
      <c r="I547" s="150">
        <v>910</v>
      </c>
      <c r="J547" s="136" t="s">
        <v>420</v>
      </c>
      <c r="K547" s="136" t="s">
        <v>281</v>
      </c>
      <c r="L547" s="30" t="s">
        <v>213</v>
      </c>
      <c r="M547" s="30"/>
      <c r="N547" s="130">
        <f>N548+N549</f>
        <v>200</v>
      </c>
      <c r="O547" s="130">
        <f>O548+O549</f>
        <v>200</v>
      </c>
    </row>
    <row r="548" spans="1:15" ht="15" thickBot="1">
      <c r="A548" s="27" t="s">
        <v>436</v>
      </c>
      <c r="B548" s="33">
        <v>910</v>
      </c>
      <c r="C548" s="30" t="s">
        <v>420</v>
      </c>
      <c r="D548" s="30" t="s">
        <v>281</v>
      </c>
      <c r="E548" s="30" t="s">
        <v>213</v>
      </c>
      <c r="F548" s="30" t="s">
        <v>450</v>
      </c>
      <c r="G548" s="130">
        <f>330+200</f>
        <v>530</v>
      </c>
      <c r="H548" s="27" t="s">
        <v>436</v>
      </c>
      <c r="I548" s="33">
        <v>910</v>
      </c>
      <c r="J548" s="30" t="s">
        <v>420</v>
      </c>
      <c r="K548" s="30" t="s">
        <v>281</v>
      </c>
      <c r="L548" s="30" t="s">
        <v>213</v>
      </c>
      <c r="M548" s="30" t="s">
        <v>450</v>
      </c>
      <c r="N548" s="130">
        <v>200</v>
      </c>
      <c r="O548" s="130">
        <v>200</v>
      </c>
    </row>
    <row r="549" spans="1:15" ht="15" thickBot="1">
      <c r="A549" s="43" t="s">
        <v>437</v>
      </c>
      <c r="B549" s="33">
        <v>910</v>
      </c>
      <c r="C549" s="30" t="s">
        <v>420</v>
      </c>
      <c r="D549" s="30" t="s">
        <v>281</v>
      </c>
      <c r="E549" s="30" t="s">
        <v>213</v>
      </c>
      <c r="F549" s="30" t="s">
        <v>340</v>
      </c>
      <c r="G549" s="130"/>
      <c r="H549" s="43" t="s">
        <v>437</v>
      </c>
      <c r="I549" s="33">
        <v>910</v>
      </c>
      <c r="J549" s="30" t="s">
        <v>420</v>
      </c>
      <c r="K549" s="30" t="s">
        <v>281</v>
      </c>
      <c r="L549" s="30" t="s">
        <v>213</v>
      </c>
      <c r="M549" s="30" t="s">
        <v>340</v>
      </c>
      <c r="N549" s="130"/>
      <c r="O549" s="130"/>
    </row>
    <row r="550" spans="1:15" ht="27" thickBot="1">
      <c r="A550" s="167" t="s">
        <v>0</v>
      </c>
      <c r="B550" s="150">
        <v>910</v>
      </c>
      <c r="C550" s="136" t="s">
        <v>420</v>
      </c>
      <c r="D550" s="136" t="s">
        <v>281</v>
      </c>
      <c r="E550" s="30" t="s">
        <v>214</v>
      </c>
      <c r="F550" s="30"/>
      <c r="G550" s="130">
        <f>G552+G551</f>
        <v>0</v>
      </c>
      <c r="H550" s="251" t="s">
        <v>0</v>
      </c>
      <c r="I550" s="150">
        <v>910</v>
      </c>
      <c r="J550" s="136" t="s">
        <v>420</v>
      </c>
      <c r="K550" s="136" t="s">
        <v>281</v>
      </c>
      <c r="L550" s="30" t="s">
        <v>214</v>
      </c>
      <c r="M550" s="30"/>
      <c r="N550" s="130">
        <f>N552+N551</f>
        <v>0</v>
      </c>
      <c r="O550" s="130">
        <f>O552+O551</f>
        <v>0</v>
      </c>
    </row>
    <row r="551" spans="1:15" ht="37.200000000000003" thickBot="1">
      <c r="A551" s="5" t="s">
        <v>439</v>
      </c>
      <c r="B551" s="150">
        <v>910</v>
      </c>
      <c r="C551" s="136" t="s">
        <v>420</v>
      </c>
      <c r="D551" s="136" t="s">
        <v>281</v>
      </c>
      <c r="E551" s="30" t="s">
        <v>214</v>
      </c>
      <c r="F551" s="30" t="s">
        <v>341</v>
      </c>
      <c r="G551" s="130"/>
      <c r="H551" s="5" t="s">
        <v>439</v>
      </c>
      <c r="I551" s="150">
        <v>910</v>
      </c>
      <c r="J551" s="136" t="s">
        <v>420</v>
      </c>
      <c r="K551" s="136" t="s">
        <v>281</v>
      </c>
      <c r="L551" s="30" t="s">
        <v>214</v>
      </c>
      <c r="M551" s="30" t="s">
        <v>341</v>
      </c>
      <c r="N551" s="130"/>
      <c r="O551" s="130"/>
    </row>
    <row r="552" spans="1:15" ht="15" thickBot="1">
      <c r="A552" s="27" t="s">
        <v>436</v>
      </c>
      <c r="B552" s="33">
        <v>910</v>
      </c>
      <c r="C552" s="30" t="s">
        <v>420</v>
      </c>
      <c r="D552" s="30" t="s">
        <v>281</v>
      </c>
      <c r="E552" s="30" t="s">
        <v>214</v>
      </c>
      <c r="F552" s="46" t="s">
        <v>450</v>
      </c>
      <c r="G552" s="130">
        <v>0</v>
      </c>
      <c r="H552" s="27" t="s">
        <v>436</v>
      </c>
      <c r="I552" s="33">
        <v>910</v>
      </c>
      <c r="J552" s="30" t="s">
        <v>420</v>
      </c>
      <c r="K552" s="30" t="s">
        <v>281</v>
      </c>
      <c r="L552" s="30" t="s">
        <v>214</v>
      </c>
      <c r="M552" s="46" t="s">
        <v>450</v>
      </c>
      <c r="N552" s="130">
        <v>0</v>
      </c>
      <c r="O552" s="130">
        <v>0</v>
      </c>
    </row>
    <row r="553" spans="1:15" ht="27" thickBot="1">
      <c r="A553" s="54" t="s">
        <v>2</v>
      </c>
      <c r="B553" s="177">
        <v>910</v>
      </c>
      <c r="C553" s="178" t="s">
        <v>420</v>
      </c>
      <c r="D553" s="178" t="s">
        <v>281</v>
      </c>
      <c r="E553" s="30" t="s">
        <v>215</v>
      </c>
      <c r="F553" s="30"/>
      <c r="G553" s="130">
        <f>G554</f>
        <v>400</v>
      </c>
      <c r="H553" s="54" t="s">
        <v>2</v>
      </c>
      <c r="I553" s="177">
        <v>910</v>
      </c>
      <c r="J553" s="178" t="s">
        <v>420</v>
      </c>
      <c r="K553" s="178" t="s">
        <v>281</v>
      </c>
      <c r="L553" s="30" t="s">
        <v>215</v>
      </c>
      <c r="M553" s="30"/>
      <c r="N553" s="130">
        <f>N554</f>
        <v>0</v>
      </c>
      <c r="O553" s="130">
        <f>O554</f>
        <v>0</v>
      </c>
    </row>
    <row r="554" spans="1:15" ht="15" thickBot="1">
      <c r="A554" s="27" t="s">
        <v>436</v>
      </c>
      <c r="B554" s="33">
        <v>910</v>
      </c>
      <c r="C554" s="30" t="s">
        <v>420</v>
      </c>
      <c r="D554" s="30" t="s">
        <v>281</v>
      </c>
      <c r="E554" s="30" t="s">
        <v>215</v>
      </c>
      <c r="F554" s="30" t="s">
        <v>450</v>
      </c>
      <c r="G554" s="130">
        <v>400</v>
      </c>
      <c r="H554" s="27" t="s">
        <v>436</v>
      </c>
      <c r="I554" s="33">
        <v>910</v>
      </c>
      <c r="J554" s="30" t="s">
        <v>420</v>
      </c>
      <c r="K554" s="30" t="s">
        <v>281</v>
      </c>
      <c r="L554" s="30" t="s">
        <v>215</v>
      </c>
      <c r="M554" s="30" t="s">
        <v>450</v>
      </c>
      <c r="N554" s="130"/>
      <c r="O554" s="130"/>
    </row>
    <row r="555" spans="1:15" ht="40.200000000000003" thickBot="1">
      <c r="A555" s="54" t="s">
        <v>957</v>
      </c>
      <c r="B555" s="177">
        <v>910</v>
      </c>
      <c r="C555" s="178" t="s">
        <v>420</v>
      </c>
      <c r="D555" s="178" t="s">
        <v>281</v>
      </c>
      <c r="E555" s="30" t="s">
        <v>735</v>
      </c>
      <c r="F555" s="30"/>
      <c r="G555" s="130">
        <f>G556</f>
        <v>0</v>
      </c>
      <c r="H555" s="54" t="s">
        <v>957</v>
      </c>
      <c r="I555" s="177">
        <v>910</v>
      </c>
      <c r="J555" s="178" t="s">
        <v>420</v>
      </c>
      <c r="K555" s="178" t="s">
        <v>281</v>
      </c>
      <c r="L555" s="30" t="s">
        <v>735</v>
      </c>
      <c r="M555" s="30"/>
      <c r="N555" s="130">
        <f>N556</f>
        <v>0</v>
      </c>
      <c r="O555" s="130">
        <f>O556</f>
        <v>0</v>
      </c>
    </row>
    <row r="556" spans="1:15" ht="15" thickBot="1">
      <c r="A556" s="27" t="s">
        <v>436</v>
      </c>
      <c r="B556" s="33">
        <v>910</v>
      </c>
      <c r="C556" s="30" t="s">
        <v>420</v>
      </c>
      <c r="D556" s="30" t="s">
        <v>281</v>
      </c>
      <c r="E556" s="30" t="s">
        <v>735</v>
      </c>
      <c r="F556" s="30" t="s">
        <v>450</v>
      </c>
      <c r="G556" s="130"/>
      <c r="H556" s="27" t="s">
        <v>436</v>
      </c>
      <c r="I556" s="33">
        <v>910</v>
      </c>
      <c r="J556" s="30" t="s">
        <v>420</v>
      </c>
      <c r="K556" s="30" t="s">
        <v>281</v>
      </c>
      <c r="L556" s="30" t="s">
        <v>735</v>
      </c>
      <c r="M556" s="30" t="s">
        <v>450</v>
      </c>
      <c r="N556" s="130"/>
      <c r="O556" s="130"/>
    </row>
    <row r="557" spans="1:15" ht="37.200000000000003" thickBot="1">
      <c r="A557" s="48" t="s">
        <v>451</v>
      </c>
      <c r="B557" s="177">
        <v>910</v>
      </c>
      <c r="C557" s="178" t="s">
        <v>420</v>
      </c>
      <c r="D557" s="178" t="s">
        <v>281</v>
      </c>
      <c r="E557" s="8" t="s">
        <v>622</v>
      </c>
      <c r="F557" s="8"/>
      <c r="G557" s="21">
        <f>G558</f>
        <v>0</v>
      </c>
      <c r="H557" s="48" t="s">
        <v>451</v>
      </c>
      <c r="I557" s="177">
        <v>910</v>
      </c>
      <c r="J557" s="178" t="s">
        <v>420</v>
      </c>
      <c r="K557" s="178" t="s">
        <v>281</v>
      </c>
      <c r="L557" s="8" t="s">
        <v>622</v>
      </c>
      <c r="M557" s="8"/>
      <c r="N557" s="21">
        <f>N558</f>
        <v>0</v>
      </c>
      <c r="O557" s="21">
        <f>O558</f>
        <v>0</v>
      </c>
    </row>
    <row r="558" spans="1:15" ht="37.200000000000003" thickBot="1">
      <c r="A558" s="5" t="s">
        <v>439</v>
      </c>
      <c r="B558" s="33">
        <v>910</v>
      </c>
      <c r="C558" s="30" t="s">
        <v>420</v>
      </c>
      <c r="D558" s="30" t="s">
        <v>281</v>
      </c>
      <c r="E558" s="8" t="s">
        <v>622</v>
      </c>
      <c r="F558" s="8" t="s">
        <v>341</v>
      </c>
      <c r="G558" s="21"/>
      <c r="H558" s="5" t="s">
        <v>439</v>
      </c>
      <c r="I558" s="33">
        <v>910</v>
      </c>
      <c r="J558" s="30" t="s">
        <v>420</v>
      </c>
      <c r="K558" s="30" t="s">
        <v>281</v>
      </c>
      <c r="L558" s="8" t="s">
        <v>622</v>
      </c>
      <c r="M558" s="8" t="s">
        <v>341</v>
      </c>
      <c r="N558" s="21"/>
      <c r="O558" s="21"/>
    </row>
    <row r="559" spans="1:15" ht="74.400000000000006" customHeight="1" thickBot="1">
      <c r="A559" s="27" t="s">
        <v>654</v>
      </c>
      <c r="B559" s="177">
        <v>910</v>
      </c>
      <c r="C559" s="178" t="s">
        <v>420</v>
      </c>
      <c r="D559" s="178" t="s">
        <v>281</v>
      </c>
      <c r="E559" s="8" t="s">
        <v>653</v>
      </c>
      <c r="F559" s="8"/>
      <c r="G559" s="21">
        <f>G560</f>
        <v>10000</v>
      </c>
      <c r="H559" s="27" t="s">
        <v>654</v>
      </c>
      <c r="I559" s="177">
        <v>910</v>
      </c>
      <c r="J559" s="178" t="s">
        <v>420</v>
      </c>
      <c r="K559" s="178" t="s">
        <v>281</v>
      </c>
      <c r="L559" s="8" t="s">
        <v>653</v>
      </c>
      <c r="M559" s="8"/>
      <c r="N559" s="21">
        <f>N560</f>
        <v>10000</v>
      </c>
      <c r="O559" s="21">
        <f>O560</f>
        <v>10000</v>
      </c>
    </row>
    <row r="560" spans="1:15" ht="37.200000000000003" thickBot="1">
      <c r="A560" s="5" t="s">
        <v>439</v>
      </c>
      <c r="B560" s="33">
        <v>910</v>
      </c>
      <c r="C560" s="30" t="s">
        <v>420</v>
      </c>
      <c r="D560" s="30" t="s">
        <v>281</v>
      </c>
      <c r="E560" s="8" t="s">
        <v>653</v>
      </c>
      <c r="F560" s="8" t="s">
        <v>341</v>
      </c>
      <c r="G560" s="21">
        <v>10000</v>
      </c>
      <c r="H560" s="5" t="s">
        <v>439</v>
      </c>
      <c r="I560" s="33">
        <v>910</v>
      </c>
      <c r="J560" s="30" t="s">
        <v>420</v>
      </c>
      <c r="K560" s="30" t="s">
        <v>281</v>
      </c>
      <c r="L560" s="8" t="s">
        <v>653</v>
      </c>
      <c r="M560" s="8" t="s">
        <v>341</v>
      </c>
      <c r="N560" s="21">
        <v>10000</v>
      </c>
      <c r="O560" s="21">
        <v>10000</v>
      </c>
    </row>
    <row r="561" spans="1:15" ht="40.200000000000003" thickBot="1">
      <c r="A561" s="56" t="s">
        <v>1029</v>
      </c>
      <c r="B561" s="37">
        <v>910</v>
      </c>
      <c r="C561" s="38" t="s">
        <v>420</v>
      </c>
      <c r="D561" s="38" t="s">
        <v>281</v>
      </c>
      <c r="E561" s="29" t="s">
        <v>217</v>
      </c>
      <c r="F561" s="30"/>
      <c r="G561" s="129">
        <f>G562</f>
        <v>300</v>
      </c>
      <c r="H561" s="56" t="s">
        <v>1029</v>
      </c>
      <c r="I561" s="37">
        <v>910</v>
      </c>
      <c r="J561" s="38" t="s">
        <v>420</v>
      </c>
      <c r="K561" s="38" t="s">
        <v>281</v>
      </c>
      <c r="L561" s="29" t="s">
        <v>217</v>
      </c>
      <c r="M561" s="30"/>
      <c r="N561" s="129">
        <f>N562</f>
        <v>0</v>
      </c>
      <c r="O561" s="129">
        <f>O562</f>
        <v>0</v>
      </c>
    </row>
    <row r="562" spans="1:15" ht="40.200000000000003" thickBot="1">
      <c r="A562" s="60" t="s">
        <v>1030</v>
      </c>
      <c r="B562" s="37">
        <v>910</v>
      </c>
      <c r="C562" s="38" t="s">
        <v>420</v>
      </c>
      <c r="D562" s="38" t="s">
        <v>281</v>
      </c>
      <c r="E562" s="29" t="s">
        <v>218</v>
      </c>
      <c r="F562" s="29"/>
      <c r="G562" s="129">
        <f>G563+G567</f>
        <v>300</v>
      </c>
      <c r="H562" s="60" t="s">
        <v>185</v>
      </c>
      <c r="I562" s="37">
        <v>910</v>
      </c>
      <c r="J562" s="38" t="s">
        <v>420</v>
      </c>
      <c r="K562" s="38" t="s">
        <v>281</v>
      </c>
      <c r="L562" s="29" t="s">
        <v>218</v>
      </c>
      <c r="M562" s="29"/>
      <c r="N562" s="129">
        <f>N563+N567</f>
        <v>0</v>
      </c>
      <c r="O562" s="129">
        <f>O563+O567</f>
        <v>0</v>
      </c>
    </row>
    <row r="563" spans="1:15" ht="27" thickBot="1">
      <c r="A563" s="167" t="s">
        <v>312</v>
      </c>
      <c r="B563" s="34">
        <v>910</v>
      </c>
      <c r="C563" s="72" t="s">
        <v>420</v>
      </c>
      <c r="D563" s="72" t="s">
        <v>281</v>
      </c>
      <c r="E563" s="30" t="s">
        <v>219</v>
      </c>
      <c r="F563" s="29"/>
      <c r="G563" s="130">
        <f>G564+G565+G566</f>
        <v>300</v>
      </c>
      <c r="H563" s="251" t="s">
        <v>312</v>
      </c>
      <c r="I563" s="34">
        <v>910</v>
      </c>
      <c r="J563" s="72" t="s">
        <v>420</v>
      </c>
      <c r="K563" s="72" t="s">
        <v>281</v>
      </c>
      <c r="L563" s="30" t="s">
        <v>219</v>
      </c>
      <c r="M563" s="29"/>
      <c r="N563" s="130">
        <f>N564+N565+N566</f>
        <v>0</v>
      </c>
      <c r="O563" s="130">
        <f>O564+O565+O566</f>
        <v>0</v>
      </c>
    </row>
    <row r="564" spans="1:15" ht="37.200000000000003" thickBot="1">
      <c r="A564" s="5" t="s">
        <v>439</v>
      </c>
      <c r="B564" s="150">
        <v>910</v>
      </c>
      <c r="C564" s="136" t="s">
        <v>420</v>
      </c>
      <c r="D564" s="136" t="s">
        <v>281</v>
      </c>
      <c r="E564" s="30" t="s">
        <v>219</v>
      </c>
      <c r="F564" s="30" t="s">
        <v>341</v>
      </c>
      <c r="G564" s="130"/>
      <c r="H564" s="5" t="s">
        <v>439</v>
      </c>
      <c r="I564" s="150">
        <v>910</v>
      </c>
      <c r="J564" s="136" t="s">
        <v>420</v>
      </c>
      <c r="K564" s="136" t="s">
        <v>281</v>
      </c>
      <c r="L564" s="30" t="s">
        <v>219</v>
      </c>
      <c r="M564" s="30" t="s">
        <v>341</v>
      </c>
      <c r="N564" s="130"/>
      <c r="O564" s="130"/>
    </row>
    <row r="565" spans="1:15" ht="15" thickBot="1">
      <c r="A565" s="27" t="s">
        <v>436</v>
      </c>
      <c r="B565" s="33">
        <v>910</v>
      </c>
      <c r="C565" s="30" t="s">
        <v>420</v>
      </c>
      <c r="D565" s="30" t="s">
        <v>281</v>
      </c>
      <c r="E565" s="30" t="s">
        <v>219</v>
      </c>
      <c r="F565" s="30" t="s">
        <v>450</v>
      </c>
      <c r="G565" s="130">
        <v>300</v>
      </c>
      <c r="H565" s="27" t="s">
        <v>436</v>
      </c>
      <c r="I565" s="33">
        <v>910</v>
      </c>
      <c r="J565" s="30" t="s">
        <v>420</v>
      </c>
      <c r="K565" s="30" t="s">
        <v>281</v>
      </c>
      <c r="L565" s="30" t="s">
        <v>219</v>
      </c>
      <c r="M565" s="30" t="s">
        <v>450</v>
      </c>
      <c r="N565" s="130"/>
      <c r="O565" s="130"/>
    </row>
    <row r="566" spans="1:15" ht="15" thickBot="1">
      <c r="A566" s="43" t="s">
        <v>437</v>
      </c>
      <c r="B566" s="33">
        <v>910</v>
      </c>
      <c r="C566" s="30" t="s">
        <v>420</v>
      </c>
      <c r="D566" s="30" t="s">
        <v>281</v>
      </c>
      <c r="E566" s="30" t="s">
        <v>219</v>
      </c>
      <c r="F566" s="30" t="s">
        <v>340</v>
      </c>
      <c r="G566" s="130"/>
      <c r="H566" s="43" t="s">
        <v>437</v>
      </c>
      <c r="I566" s="33">
        <v>910</v>
      </c>
      <c r="J566" s="30" t="s">
        <v>420</v>
      </c>
      <c r="K566" s="30" t="s">
        <v>281</v>
      </c>
      <c r="L566" s="30" t="s">
        <v>219</v>
      </c>
      <c r="M566" s="30" t="s">
        <v>340</v>
      </c>
      <c r="N566" s="130"/>
      <c r="O566" s="130"/>
    </row>
    <row r="567" spans="1:15" ht="27" thickBot="1">
      <c r="A567" s="167" t="s">
        <v>0</v>
      </c>
      <c r="B567" s="150">
        <v>910</v>
      </c>
      <c r="C567" s="136" t="s">
        <v>420</v>
      </c>
      <c r="D567" s="136" t="s">
        <v>281</v>
      </c>
      <c r="E567" s="30" t="s">
        <v>610</v>
      </c>
      <c r="F567" s="30"/>
      <c r="G567" s="130">
        <f>G569+G568</f>
        <v>0</v>
      </c>
      <c r="H567" s="251" t="s">
        <v>0</v>
      </c>
      <c r="I567" s="150">
        <v>910</v>
      </c>
      <c r="J567" s="136" t="s">
        <v>420</v>
      </c>
      <c r="K567" s="136" t="s">
        <v>281</v>
      </c>
      <c r="L567" s="30" t="s">
        <v>610</v>
      </c>
      <c r="M567" s="30"/>
      <c r="N567" s="130">
        <f>N569+N568</f>
        <v>0</v>
      </c>
      <c r="O567" s="130">
        <f>O569+O568</f>
        <v>0</v>
      </c>
    </row>
    <row r="568" spans="1:15" ht="37.200000000000003" thickBot="1">
      <c r="A568" s="5" t="s">
        <v>439</v>
      </c>
      <c r="B568" s="150">
        <v>910</v>
      </c>
      <c r="C568" s="136" t="s">
        <v>420</v>
      </c>
      <c r="D568" s="136" t="s">
        <v>281</v>
      </c>
      <c r="E568" s="30" t="s">
        <v>610</v>
      </c>
      <c r="F568" s="30" t="s">
        <v>341</v>
      </c>
      <c r="G568" s="130"/>
      <c r="H568" s="5" t="s">
        <v>439</v>
      </c>
      <c r="I568" s="150">
        <v>910</v>
      </c>
      <c r="J568" s="136" t="s">
        <v>420</v>
      </c>
      <c r="K568" s="136" t="s">
        <v>281</v>
      </c>
      <c r="L568" s="30" t="s">
        <v>610</v>
      </c>
      <c r="M568" s="30" t="s">
        <v>341</v>
      </c>
      <c r="N568" s="130"/>
      <c r="O568" s="130"/>
    </row>
    <row r="569" spans="1:15" ht="15" thickBot="1">
      <c r="A569" s="27" t="s">
        <v>436</v>
      </c>
      <c r="B569" s="33">
        <v>910</v>
      </c>
      <c r="C569" s="30" t="s">
        <v>420</v>
      </c>
      <c r="D569" s="30" t="s">
        <v>281</v>
      </c>
      <c r="E569" s="30" t="s">
        <v>610</v>
      </c>
      <c r="F569" s="46" t="s">
        <v>450</v>
      </c>
      <c r="G569" s="130"/>
      <c r="H569" s="27" t="s">
        <v>436</v>
      </c>
      <c r="I569" s="33">
        <v>910</v>
      </c>
      <c r="J569" s="30" t="s">
        <v>420</v>
      </c>
      <c r="K569" s="30" t="s">
        <v>281</v>
      </c>
      <c r="L569" s="30" t="s">
        <v>610</v>
      </c>
      <c r="M569" s="46" t="s">
        <v>450</v>
      </c>
      <c r="N569" s="130"/>
      <c r="O569" s="130"/>
    </row>
    <row r="570" spans="1:15" ht="40.200000000000003" thickBot="1">
      <c r="A570" s="56" t="s">
        <v>1031</v>
      </c>
      <c r="B570" s="37">
        <v>910</v>
      </c>
      <c r="C570" s="38" t="s">
        <v>420</v>
      </c>
      <c r="D570" s="38" t="s">
        <v>281</v>
      </c>
      <c r="E570" s="29" t="s">
        <v>220</v>
      </c>
      <c r="F570" s="30"/>
      <c r="G570" s="129">
        <f>G571</f>
        <v>50</v>
      </c>
      <c r="H570" s="56" t="s">
        <v>1031</v>
      </c>
      <c r="I570" s="37">
        <v>910</v>
      </c>
      <c r="J570" s="38" t="s">
        <v>420</v>
      </c>
      <c r="K570" s="38" t="s">
        <v>281</v>
      </c>
      <c r="L570" s="29" t="s">
        <v>220</v>
      </c>
      <c r="M570" s="30"/>
      <c r="N570" s="129">
        <f>N571</f>
        <v>0</v>
      </c>
      <c r="O570" s="129">
        <f>O571</f>
        <v>0</v>
      </c>
    </row>
    <row r="571" spans="1:15" ht="40.200000000000003" thickBot="1">
      <c r="A571" s="60" t="s">
        <v>186</v>
      </c>
      <c r="B571" s="37">
        <v>910</v>
      </c>
      <c r="C571" s="38" t="s">
        <v>420</v>
      </c>
      <c r="D571" s="38" t="s">
        <v>281</v>
      </c>
      <c r="E571" s="29" t="s">
        <v>221</v>
      </c>
      <c r="F571" s="29"/>
      <c r="G571" s="129">
        <f>G572+G576</f>
        <v>50</v>
      </c>
      <c r="H571" s="60" t="s">
        <v>186</v>
      </c>
      <c r="I571" s="37">
        <v>910</v>
      </c>
      <c r="J571" s="38" t="s">
        <v>420</v>
      </c>
      <c r="K571" s="38" t="s">
        <v>281</v>
      </c>
      <c r="L571" s="29" t="s">
        <v>221</v>
      </c>
      <c r="M571" s="29"/>
      <c r="N571" s="129">
        <f>N572+N576</f>
        <v>0</v>
      </c>
      <c r="O571" s="129">
        <f>O572+O576</f>
        <v>0</v>
      </c>
    </row>
    <row r="572" spans="1:15" ht="27" thickBot="1">
      <c r="A572" s="167" t="s">
        <v>313</v>
      </c>
      <c r="B572" s="34">
        <v>910</v>
      </c>
      <c r="C572" s="72" t="s">
        <v>420</v>
      </c>
      <c r="D572" s="72" t="s">
        <v>281</v>
      </c>
      <c r="E572" s="30" t="s">
        <v>163</v>
      </c>
      <c r="F572" s="30"/>
      <c r="G572" s="130">
        <f>G573+G574+G575</f>
        <v>50</v>
      </c>
      <c r="H572" s="251" t="s">
        <v>313</v>
      </c>
      <c r="I572" s="34">
        <v>910</v>
      </c>
      <c r="J572" s="72" t="s">
        <v>420</v>
      </c>
      <c r="K572" s="72" t="s">
        <v>281</v>
      </c>
      <c r="L572" s="30" t="s">
        <v>163</v>
      </c>
      <c r="M572" s="30"/>
      <c r="N572" s="130">
        <f>N573+N574+N575</f>
        <v>0</v>
      </c>
      <c r="O572" s="130">
        <f>O573+O574+O575</f>
        <v>0</v>
      </c>
    </row>
    <row r="573" spans="1:15" ht="37.200000000000003" thickBot="1">
      <c r="A573" s="5" t="s">
        <v>439</v>
      </c>
      <c r="B573" s="150">
        <v>910</v>
      </c>
      <c r="C573" s="136" t="s">
        <v>420</v>
      </c>
      <c r="D573" s="136" t="s">
        <v>281</v>
      </c>
      <c r="E573" s="30" t="s">
        <v>163</v>
      </c>
      <c r="F573" s="30" t="s">
        <v>341</v>
      </c>
      <c r="G573" s="130"/>
      <c r="H573" s="5" t="s">
        <v>439</v>
      </c>
      <c r="I573" s="150">
        <v>910</v>
      </c>
      <c r="J573" s="136" t="s">
        <v>420</v>
      </c>
      <c r="K573" s="136" t="s">
        <v>281</v>
      </c>
      <c r="L573" s="30" t="s">
        <v>163</v>
      </c>
      <c r="M573" s="30" t="s">
        <v>341</v>
      </c>
      <c r="N573" s="130"/>
      <c r="O573" s="130"/>
    </row>
    <row r="574" spans="1:15" ht="15" thickBot="1">
      <c r="A574" s="27" t="s">
        <v>436</v>
      </c>
      <c r="B574" s="33">
        <v>910</v>
      </c>
      <c r="C574" s="30" t="s">
        <v>420</v>
      </c>
      <c r="D574" s="30" t="s">
        <v>281</v>
      </c>
      <c r="E574" s="30" t="s">
        <v>163</v>
      </c>
      <c r="F574" s="30" t="s">
        <v>450</v>
      </c>
      <c r="G574" s="130">
        <v>50</v>
      </c>
      <c r="H574" s="27" t="s">
        <v>436</v>
      </c>
      <c r="I574" s="33">
        <v>910</v>
      </c>
      <c r="J574" s="30" t="s">
        <v>420</v>
      </c>
      <c r="K574" s="30" t="s">
        <v>281</v>
      </c>
      <c r="L574" s="30" t="s">
        <v>163</v>
      </c>
      <c r="M574" s="30" t="s">
        <v>450</v>
      </c>
      <c r="N574" s="130"/>
      <c r="O574" s="130"/>
    </row>
    <row r="575" spans="1:15" ht="15" thickBot="1">
      <c r="A575" s="43" t="s">
        <v>437</v>
      </c>
      <c r="B575" s="33">
        <v>910</v>
      </c>
      <c r="C575" s="30" t="s">
        <v>420</v>
      </c>
      <c r="D575" s="30" t="s">
        <v>281</v>
      </c>
      <c r="E575" s="30" t="s">
        <v>163</v>
      </c>
      <c r="F575" s="30" t="s">
        <v>340</v>
      </c>
      <c r="G575" s="130"/>
      <c r="H575" s="43" t="s">
        <v>437</v>
      </c>
      <c r="I575" s="33">
        <v>910</v>
      </c>
      <c r="J575" s="30" t="s">
        <v>420</v>
      </c>
      <c r="K575" s="30" t="s">
        <v>281</v>
      </c>
      <c r="L575" s="30" t="s">
        <v>163</v>
      </c>
      <c r="M575" s="30" t="s">
        <v>340</v>
      </c>
      <c r="N575" s="130"/>
      <c r="O575" s="130"/>
    </row>
    <row r="576" spans="1:15" ht="27" thickBot="1">
      <c r="A576" s="167" t="s">
        <v>0</v>
      </c>
      <c r="B576" s="150">
        <v>910</v>
      </c>
      <c r="C576" s="136" t="s">
        <v>420</v>
      </c>
      <c r="D576" s="136" t="s">
        <v>281</v>
      </c>
      <c r="E576" s="30" t="s">
        <v>611</v>
      </c>
      <c r="F576" s="30"/>
      <c r="G576" s="130">
        <f>G578+G577</f>
        <v>0</v>
      </c>
      <c r="H576" s="251" t="s">
        <v>0</v>
      </c>
      <c r="I576" s="150">
        <v>910</v>
      </c>
      <c r="J576" s="136" t="s">
        <v>420</v>
      </c>
      <c r="K576" s="136" t="s">
        <v>281</v>
      </c>
      <c r="L576" s="30" t="s">
        <v>611</v>
      </c>
      <c r="M576" s="30"/>
      <c r="N576" s="130">
        <f>N578+N577</f>
        <v>0</v>
      </c>
      <c r="O576" s="130">
        <f>O578+O577</f>
        <v>0</v>
      </c>
    </row>
    <row r="577" spans="1:15" ht="37.200000000000003" thickBot="1">
      <c r="A577" s="5" t="s">
        <v>439</v>
      </c>
      <c r="B577" s="150">
        <v>910</v>
      </c>
      <c r="C577" s="136" t="s">
        <v>420</v>
      </c>
      <c r="D577" s="136" t="s">
        <v>281</v>
      </c>
      <c r="E577" s="30" t="s">
        <v>611</v>
      </c>
      <c r="F577" s="30" t="s">
        <v>341</v>
      </c>
      <c r="G577" s="130"/>
      <c r="H577" s="5" t="s">
        <v>439</v>
      </c>
      <c r="I577" s="150">
        <v>910</v>
      </c>
      <c r="J577" s="136" t="s">
        <v>420</v>
      </c>
      <c r="K577" s="136" t="s">
        <v>281</v>
      </c>
      <c r="L577" s="30" t="s">
        <v>611</v>
      </c>
      <c r="M577" s="30" t="s">
        <v>341</v>
      </c>
      <c r="N577" s="130"/>
      <c r="O577" s="130"/>
    </row>
    <row r="578" spans="1:15" ht="15" thickBot="1">
      <c r="A578" s="27" t="s">
        <v>436</v>
      </c>
      <c r="B578" s="33">
        <v>910</v>
      </c>
      <c r="C578" s="30" t="s">
        <v>420</v>
      </c>
      <c r="D578" s="30" t="s">
        <v>281</v>
      </c>
      <c r="E578" s="30" t="s">
        <v>611</v>
      </c>
      <c r="F578" s="46" t="s">
        <v>450</v>
      </c>
      <c r="G578" s="130"/>
      <c r="H578" s="27" t="s">
        <v>436</v>
      </c>
      <c r="I578" s="33">
        <v>910</v>
      </c>
      <c r="J578" s="30" t="s">
        <v>420</v>
      </c>
      <c r="K578" s="30" t="s">
        <v>281</v>
      </c>
      <c r="L578" s="30" t="s">
        <v>611</v>
      </c>
      <c r="M578" s="46" t="s">
        <v>450</v>
      </c>
      <c r="N578" s="130"/>
      <c r="O578" s="130"/>
    </row>
    <row r="579" spans="1:15" ht="40.200000000000003" thickBot="1">
      <c r="A579" s="56" t="s">
        <v>1032</v>
      </c>
      <c r="B579" s="37">
        <v>910</v>
      </c>
      <c r="C579" s="38" t="s">
        <v>420</v>
      </c>
      <c r="D579" s="38" t="s">
        <v>281</v>
      </c>
      <c r="E579" s="29" t="s">
        <v>222</v>
      </c>
      <c r="F579" s="30"/>
      <c r="G579" s="129">
        <f>G580</f>
        <v>0</v>
      </c>
      <c r="H579" s="56" t="s">
        <v>1032</v>
      </c>
      <c r="I579" s="37">
        <v>910</v>
      </c>
      <c r="J579" s="38" t="s">
        <v>420</v>
      </c>
      <c r="K579" s="38" t="s">
        <v>281</v>
      </c>
      <c r="L579" s="29" t="s">
        <v>222</v>
      </c>
      <c r="M579" s="30"/>
      <c r="N579" s="129">
        <f t="shared" ref="N579:O581" si="24">N580</f>
        <v>0</v>
      </c>
      <c r="O579" s="129">
        <f t="shared" si="24"/>
        <v>0</v>
      </c>
    </row>
    <row r="580" spans="1:15" ht="27" thickBot="1">
      <c r="A580" s="60" t="s">
        <v>314</v>
      </c>
      <c r="B580" s="37">
        <v>910</v>
      </c>
      <c r="C580" s="38" t="s">
        <v>420</v>
      </c>
      <c r="D580" s="38" t="s">
        <v>281</v>
      </c>
      <c r="E580" s="29" t="s">
        <v>223</v>
      </c>
      <c r="F580" s="29"/>
      <c r="G580" s="129">
        <f>G581</f>
        <v>0</v>
      </c>
      <c r="H580" s="60" t="s">
        <v>314</v>
      </c>
      <c r="I580" s="37">
        <v>910</v>
      </c>
      <c r="J580" s="38" t="s">
        <v>420</v>
      </c>
      <c r="K580" s="38" t="s">
        <v>281</v>
      </c>
      <c r="L580" s="29" t="s">
        <v>223</v>
      </c>
      <c r="M580" s="29"/>
      <c r="N580" s="129">
        <f t="shared" si="24"/>
        <v>0</v>
      </c>
      <c r="O580" s="129">
        <f t="shared" si="24"/>
        <v>0</v>
      </c>
    </row>
    <row r="581" spans="1:15" ht="40.200000000000003" thickBot="1">
      <c r="A581" s="167" t="s">
        <v>55</v>
      </c>
      <c r="B581" s="33">
        <v>910</v>
      </c>
      <c r="C581" s="30" t="s">
        <v>420</v>
      </c>
      <c r="D581" s="30" t="s">
        <v>281</v>
      </c>
      <c r="E581" s="30" t="s">
        <v>224</v>
      </c>
      <c r="F581" s="30"/>
      <c r="G581" s="130">
        <f>G582</f>
        <v>0</v>
      </c>
      <c r="H581" s="251" t="s">
        <v>55</v>
      </c>
      <c r="I581" s="33">
        <v>910</v>
      </c>
      <c r="J581" s="30" t="s">
        <v>420</v>
      </c>
      <c r="K581" s="30" t="s">
        <v>281</v>
      </c>
      <c r="L581" s="30" t="s">
        <v>224</v>
      </c>
      <c r="M581" s="30"/>
      <c r="N581" s="130">
        <f t="shared" si="24"/>
        <v>0</v>
      </c>
      <c r="O581" s="130">
        <f t="shared" si="24"/>
        <v>0</v>
      </c>
    </row>
    <row r="582" spans="1:15" ht="15" thickBot="1">
      <c r="A582" s="27" t="s">
        <v>436</v>
      </c>
      <c r="B582" s="33">
        <v>910</v>
      </c>
      <c r="C582" s="30" t="s">
        <v>420</v>
      </c>
      <c r="D582" s="30" t="s">
        <v>281</v>
      </c>
      <c r="E582" s="30" t="s">
        <v>224</v>
      </c>
      <c r="F582" s="30" t="s">
        <v>450</v>
      </c>
      <c r="G582" s="130"/>
      <c r="H582" s="27" t="s">
        <v>436</v>
      </c>
      <c r="I582" s="33">
        <v>910</v>
      </c>
      <c r="J582" s="30" t="s">
        <v>420</v>
      </c>
      <c r="K582" s="30" t="s">
        <v>281</v>
      </c>
      <c r="L582" s="30" t="s">
        <v>224</v>
      </c>
      <c r="M582" s="30" t="s">
        <v>450</v>
      </c>
      <c r="N582" s="130"/>
      <c r="O582" s="130"/>
    </row>
    <row r="583" spans="1:15" ht="27" thickBot="1">
      <c r="A583" s="56" t="s">
        <v>1033</v>
      </c>
      <c r="B583" s="37">
        <v>910</v>
      </c>
      <c r="C583" s="38" t="s">
        <v>420</v>
      </c>
      <c r="D583" s="38" t="s">
        <v>281</v>
      </c>
      <c r="E583" s="29" t="s">
        <v>225</v>
      </c>
      <c r="F583" s="29"/>
      <c r="G583" s="129">
        <f>G584</f>
        <v>250</v>
      </c>
      <c r="H583" s="56" t="s">
        <v>1033</v>
      </c>
      <c r="I583" s="37">
        <v>910</v>
      </c>
      <c r="J583" s="38" t="s">
        <v>420</v>
      </c>
      <c r="K583" s="38" t="s">
        <v>281</v>
      </c>
      <c r="L583" s="29" t="s">
        <v>225</v>
      </c>
      <c r="M583" s="29"/>
      <c r="N583" s="129">
        <f>N584</f>
        <v>0</v>
      </c>
      <c r="O583" s="129">
        <f>O584</f>
        <v>0</v>
      </c>
    </row>
    <row r="584" spans="1:15" ht="93" thickBot="1">
      <c r="A584" s="60" t="s">
        <v>1034</v>
      </c>
      <c r="B584" s="37">
        <v>910</v>
      </c>
      <c r="C584" s="38" t="s">
        <v>420</v>
      </c>
      <c r="D584" s="38" t="s">
        <v>281</v>
      </c>
      <c r="E584" s="29" t="s">
        <v>226</v>
      </c>
      <c r="F584" s="29"/>
      <c r="G584" s="129">
        <f>G585+G590+G588</f>
        <v>250</v>
      </c>
      <c r="H584" s="60" t="s">
        <v>1034</v>
      </c>
      <c r="I584" s="37">
        <v>910</v>
      </c>
      <c r="J584" s="38" t="s">
        <v>420</v>
      </c>
      <c r="K584" s="38" t="s">
        <v>281</v>
      </c>
      <c r="L584" s="29" t="s">
        <v>226</v>
      </c>
      <c r="M584" s="29"/>
      <c r="N584" s="129">
        <f>N585+N590+N588</f>
        <v>0</v>
      </c>
      <c r="O584" s="129">
        <f>O585+O590+O588</f>
        <v>0</v>
      </c>
    </row>
    <row r="585" spans="1:15" ht="27" thickBot="1">
      <c r="A585" s="167" t="s">
        <v>449</v>
      </c>
      <c r="B585" s="34">
        <v>910</v>
      </c>
      <c r="C585" s="72" t="s">
        <v>420</v>
      </c>
      <c r="D585" s="72" t="s">
        <v>281</v>
      </c>
      <c r="E585" s="30" t="s">
        <v>227</v>
      </c>
      <c r="F585" s="30"/>
      <c r="G585" s="130">
        <f>G587+G586</f>
        <v>0</v>
      </c>
      <c r="H585" s="251" t="s">
        <v>449</v>
      </c>
      <c r="I585" s="34">
        <v>910</v>
      </c>
      <c r="J585" s="72" t="s">
        <v>420</v>
      </c>
      <c r="K585" s="72" t="s">
        <v>281</v>
      </c>
      <c r="L585" s="30" t="s">
        <v>227</v>
      </c>
      <c r="M585" s="30"/>
      <c r="N585" s="130">
        <f>N587+N586</f>
        <v>0</v>
      </c>
      <c r="O585" s="130">
        <f>O587+O586</f>
        <v>0</v>
      </c>
    </row>
    <row r="586" spans="1:15" ht="37.200000000000003" thickBot="1">
      <c r="A586" s="5" t="s">
        <v>439</v>
      </c>
      <c r="B586" s="34">
        <v>910</v>
      </c>
      <c r="C586" s="72" t="s">
        <v>420</v>
      </c>
      <c r="D586" s="72" t="s">
        <v>281</v>
      </c>
      <c r="E586" s="30" t="s">
        <v>227</v>
      </c>
      <c r="F586" s="30" t="s">
        <v>341</v>
      </c>
      <c r="G586" s="130"/>
      <c r="H586" s="5" t="s">
        <v>439</v>
      </c>
      <c r="I586" s="34">
        <v>910</v>
      </c>
      <c r="J586" s="72" t="s">
        <v>420</v>
      </c>
      <c r="K586" s="72" t="s">
        <v>281</v>
      </c>
      <c r="L586" s="30" t="s">
        <v>227</v>
      </c>
      <c r="M586" s="30" t="s">
        <v>341</v>
      </c>
      <c r="N586" s="130"/>
      <c r="O586" s="130"/>
    </row>
    <row r="587" spans="1:15" ht="15" thickBot="1">
      <c r="A587" s="27" t="s">
        <v>436</v>
      </c>
      <c r="B587" s="150">
        <v>910</v>
      </c>
      <c r="C587" s="136" t="s">
        <v>420</v>
      </c>
      <c r="D587" s="136" t="s">
        <v>281</v>
      </c>
      <c r="E587" s="30" t="s">
        <v>227</v>
      </c>
      <c r="F587" s="30" t="s">
        <v>450</v>
      </c>
      <c r="G587" s="130"/>
      <c r="H587" s="27" t="s">
        <v>436</v>
      </c>
      <c r="I587" s="150">
        <v>910</v>
      </c>
      <c r="J587" s="136" t="s">
        <v>420</v>
      </c>
      <c r="K587" s="136" t="s">
        <v>281</v>
      </c>
      <c r="L587" s="30" t="s">
        <v>227</v>
      </c>
      <c r="M587" s="30" t="s">
        <v>450</v>
      </c>
      <c r="N587" s="130"/>
      <c r="O587" s="130"/>
    </row>
    <row r="588" spans="1:15" ht="27" thickBot="1">
      <c r="A588" s="167" t="s">
        <v>0</v>
      </c>
      <c r="B588" s="150">
        <v>910</v>
      </c>
      <c r="C588" s="136" t="s">
        <v>420</v>
      </c>
      <c r="D588" s="136" t="s">
        <v>281</v>
      </c>
      <c r="E588" s="30" t="s">
        <v>164</v>
      </c>
      <c r="F588" s="30"/>
      <c r="G588" s="130">
        <f>G589</f>
        <v>0</v>
      </c>
      <c r="H588" s="251" t="s">
        <v>0</v>
      </c>
      <c r="I588" s="150">
        <v>910</v>
      </c>
      <c r="J588" s="136" t="s">
        <v>420</v>
      </c>
      <c r="K588" s="136" t="s">
        <v>281</v>
      </c>
      <c r="L588" s="30" t="s">
        <v>164</v>
      </c>
      <c r="M588" s="30"/>
      <c r="N588" s="130">
        <f>N589</f>
        <v>0</v>
      </c>
      <c r="O588" s="130">
        <f>O589</f>
        <v>0</v>
      </c>
    </row>
    <row r="589" spans="1:15" ht="15" thickBot="1">
      <c r="A589" s="27" t="s">
        <v>436</v>
      </c>
      <c r="B589" s="33">
        <v>910</v>
      </c>
      <c r="C589" s="30" t="s">
        <v>420</v>
      </c>
      <c r="D589" s="30" t="s">
        <v>281</v>
      </c>
      <c r="E589" s="30" t="s">
        <v>164</v>
      </c>
      <c r="F589" s="30" t="s">
        <v>450</v>
      </c>
      <c r="G589" s="130"/>
      <c r="H589" s="27" t="s">
        <v>436</v>
      </c>
      <c r="I589" s="33">
        <v>910</v>
      </c>
      <c r="J589" s="30" t="s">
        <v>420</v>
      </c>
      <c r="K589" s="30" t="s">
        <v>281</v>
      </c>
      <c r="L589" s="30" t="s">
        <v>164</v>
      </c>
      <c r="M589" s="30" t="s">
        <v>450</v>
      </c>
      <c r="N589" s="130"/>
      <c r="O589" s="130"/>
    </row>
    <row r="590" spans="1:15" ht="27" thickBot="1">
      <c r="A590" s="167" t="s">
        <v>2</v>
      </c>
      <c r="B590" s="33">
        <v>910</v>
      </c>
      <c r="C590" s="30" t="s">
        <v>420</v>
      </c>
      <c r="D590" s="30" t="s">
        <v>281</v>
      </c>
      <c r="E590" s="30" t="s">
        <v>228</v>
      </c>
      <c r="F590" s="30"/>
      <c r="G590" s="130">
        <f>G591</f>
        <v>250</v>
      </c>
      <c r="H590" s="251" t="s">
        <v>2</v>
      </c>
      <c r="I590" s="33">
        <v>910</v>
      </c>
      <c r="J590" s="30" t="s">
        <v>420</v>
      </c>
      <c r="K590" s="30" t="s">
        <v>281</v>
      </c>
      <c r="L590" s="30" t="s">
        <v>228</v>
      </c>
      <c r="M590" s="30"/>
      <c r="N590" s="130">
        <f>N591</f>
        <v>0</v>
      </c>
      <c r="O590" s="130">
        <f>O591</f>
        <v>0</v>
      </c>
    </row>
    <row r="591" spans="1:15" ht="15" thickBot="1">
      <c r="A591" s="168" t="s">
        <v>436</v>
      </c>
      <c r="B591" s="257">
        <v>910</v>
      </c>
      <c r="C591" s="256" t="s">
        <v>420</v>
      </c>
      <c r="D591" s="256" t="s">
        <v>281</v>
      </c>
      <c r="E591" s="256" t="s">
        <v>228</v>
      </c>
      <c r="F591" s="256" t="s">
        <v>450</v>
      </c>
      <c r="G591" s="262">
        <v>250</v>
      </c>
      <c r="H591" s="168" t="s">
        <v>436</v>
      </c>
      <c r="I591" s="257">
        <v>910</v>
      </c>
      <c r="J591" s="256" t="s">
        <v>420</v>
      </c>
      <c r="K591" s="256" t="s">
        <v>281</v>
      </c>
      <c r="L591" s="256" t="s">
        <v>228</v>
      </c>
      <c r="M591" s="256" t="s">
        <v>450</v>
      </c>
      <c r="N591" s="262"/>
      <c r="O591" s="262"/>
    </row>
    <row r="592" spans="1:15" ht="63.6" customHeight="1" thickBot="1">
      <c r="A592" s="487" t="s">
        <v>605</v>
      </c>
      <c r="B592" s="462">
        <v>911</v>
      </c>
      <c r="C592" s="463"/>
      <c r="D592" s="469"/>
      <c r="E592" s="474"/>
      <c r="F592" s="475"/>
      <c r="G592" s="466">
        <f>G593</f>
        <v>34248.6</v>
      </c>
      <c r="H592" s="487" t="s">
        <v>605</v>
      </c>
      <c r="I592" s="462">
        <v>911</v>
      </c>
      <c r="J592" s="463"/>
      <c r="K592" s="469"/>
      <c r="L592" s="474"/>
      <c r="M592" s="475"/>
      <c r="N592" s="466">
        <f>N593</f>
        <v>31216.5</v>
      </c>
      <c r="O592" s="466">
        <f>O593</f>
        <v>31216.3</v>
      </c>
    </row>
    <row r="593" spans="1:15" ht="15" thickBot="1">
      <c r="A593" s="185" t="s">
        <v>297</v>
      </c>
      <c r="B593" s="81">
        <v>911</v>
      </c>
      <c r="C593" s="82" t="s">
        <v>425</v>
      </c>
      <c r="D593" s="82"/>
      <c r="E593" s="38"/>
      <c r="F593" s="37"/>
      <c r="G593" s="141">
        <f>G594+G657</f>
        <v>34248.6</v>
      </c>
      <c r="H593" s="185" t="s">
        <v>297</v>
      </c>
      <c r="I593" s="81">
        <v>911</v>
      </c>
      <c r="J593" s="82" t="s">
        <v>425</v>
      </c>
      <c r="K593" s="82"/>
      <c r="L593" s="38"/>
      <c r="M593" s="37"/>
      <c r="N593" s="141">
        <f>N594+N657</f>
        <v>31216.5</v>
      </c>
      <c r="O593" s="141">
        <f>O594+O657</f>
        <v>31216.3</v>
      </c>
    </row>
    <row r="594" spans="1:15" ht="15" thickBot="1">
      <c r="A594" s="185" t="s">
        <v>412</v>
      </c>
      <c r="B594" s="81">
        <v>911</v>
      </c>
      <c r="C594" s="82" t="s">
        <v>425</v>
      </c>
      <c r="D594" s="82" t="s">
        <v>420</v>
      </c>
      <c r="E594" s="38"/>
      <c r="F594" s="37"/>
      <c r="G594" s="141">
        <f>G595</f>
        <v>30373.599999999999</v>
      </c>
      <c r="H594" s="185" t="s">
        <v>412</v>
      </c>
      <c r="I594" s="81">
        <v>911</v>
      </c>
      <c r="J594" s="82" t="s">
        <v>425</v>
      </c>
      <c r="K594" s="82" t="s">
        <v>420</v>
      </c>
      <c r="L594" s="38"/>
      <c r="M594" s="37"/>
      <c r="N594" s="141">
        <f>N595</f>
        <v>27436.5</v>
      </c>
      <c r="O594" s="141">
        <f>O595</f>
        <v>27436.3</v>
      </c>
    </row>
    <row r="595" spans="1:15" ht="53.4" thickBot="1">
      <c r="A595" s="56" t="s">
        <v>967</v>
      </c>
      <c r="B595" s="37">
        <v>911</v>
      </c>
      <c r="C595" s="38" t="s">
        <v>425</v>
      </c>
      <c r="D595" s="38" t="s">
        <v>420</v>
      </c>
      <c r="E595" s="29" t="s">
        <v>68</v>
      </c>
      <c r="F595" s="29"/>
      <c r="G595" s="129">
        <f>G596+G620+G644+G650</f>
        <v>30373.599999999999</v>
      </c>
      <c r="H595" s="56" t="s">
        <v>967</v>
      </c>
      <c r="I595" s="37">
        <v>911</v>
      </c>
      <c r="J595" s="38" t="s">
        <v>425</v>
      </c>
      <c r="K595" s="38" t="s">
        <v>420</v>
      </c>
      <c r="L595" s="29" t="s">
        <v>68</v>
      </c>
      <c r="M595" s="29"/>
      <c r="N595" s="129">
        <f>N596+N620+N644+N650</f>
        <v>27436.5</v>
      </c>
      <c r="O595" s="129">
        <f>O596+O620+O644+O650</f>
        <v>27436.3</v>
      </c>
    </row>
    <row r="596" spans="1:15" ht="40.200000000000003" thickBot="1">
      <c r="A596" s="98" t="s">
        <v>968</v>
      </c>
      <c r="B596" s="77">
        <v>911</v>
      </c>
      <c r="C596" s="78" t="s">
        <v>425</v>
      </c>
      <c r="D596" s="78" t="s">
        <v>420</v>
      </c>
      <c r="E596" s="145" t="s">
        <v>69</v>
      </c>
      <c r="F596" s="145"/>
      <c r="G596" s="146">
        <f>G597</f>
        <v>16483.599999999999</v>
      </c>
      <c r="H596" s="98" t="s">
        <v>968</v>
      </c>
      <c r="I596" s="77">
        <v>911</v>
      </c>
      <c r="J596" s="78" t="s">
        <v>425</v>
      </c>
      <c r="K596" s="78" t="s">
        <v>420</v>
      </c>
      <c r="L596" s="145" t="s">
        <v>69</v>
      </c>
      <c r="M596" s="145"/>
      <c r="N596" s="146">
        <f>N597</f>
        <v>14270</v>
      </c>
      <c r="O596" s="146">
        <f>O597</f>
        <v>14270</v>
      </c>
    </row>
    <row r="597" spans="1:15" ht="40.200000000000003" thickBot="1">
      <c r="A597" s="56" t="s">
        <v>969</v>
      </c>
      <c r="B597" s="37">
        <v>911</v>
      </c>
      <c r="C597" s="38" t="s">
        <v>425</v>
      </c>
      <c r="D597" s="38" t="s">
        <v>420</v>
      </c>
      <c r="E597" s="29" t="s">
        <v>70</v>
      </c>
      <c r="F597" s="30"/>
      <c r="G597" s="129">
        <f>G598+G600+G603+G606+G610+G612+G614+G616+G618+G608</f>
        <v>16483.599999999999</v>
      </c>
      <c r="H597" s="56" t="s">
        <v>969</v>
      </c>
      <c r="I597" s="37">
        <v>911</v>
      </c>
      <c r="J597" s="38" t="s">
        <v>425</v>
      </c>
      <c r="K597" s="38" t="s">
        <v>420</v>
      </c>
      <c r="L597" s="29" t="s">
        <v>70</v>
      </c>
      <c r="M597" s="30"/>
      <c r="N597" s="129">
        <f>N598+N600+N603+N606+N610+N612+N614+N616+N618+N608</f>
        <v>14270</v>
      </c>
      <c r="O597" s="129">
        <f>O598+O600+O603+O606+O610+O612+O614+O616+O618+O608</f>
        <v>14270</v>
      </c>
    </row>
    <row r="598" spans="1:15" ht="15" thickBot="1">
      <c r="A598" s="53" t="s">
        <v>448</v>
      </c>
      <c r="B598" s="150">
        <v>911</v>
      </c>
      <c r="C598" s="136" t="s">
        <v>425</v>
      </c>
      <c r="D598" s="136" t="s">
        <v>420</v>
      </c>
      <c r="E598" s="30" t="s">
        <v>71</v>
      </c>
      <c r="F598" s="30"/>
      <c r="G598" s="130">
        <f>G599</f>
        <v>12370</v>
      </c>
      <c r="H598" s="53" t="s">
        <v>448</v>
      </c>
      <c r="I598" s="150">
        <v>911</v>
      </c>
      <c r="J598" s="136" t="s">
        <v>425</v>
      </c>
      <c r="K598" s="136" t="s">
        <v>420</v>
      </c>
      <c r="L598" s="30" t="s">
        <v>71</v>
      </c>
      <c r="M598" s="30"/>
      <c r="N598" s="130">
        <f>N599</f>
        <v>12370</v>
      </c>
      <c r="O598" s="130">
        <f>O599</f>
        <v>12370</v>
      </c>
    </row>
    <row r="599" spans="1:15" ht="37.200000000000003" thickBot="1">
      <c r="A599" s="5" t="s">
        <v>439</v>
      </c>
      <c r="B599" s="33">
        <v>911</v>
      </c>
      <c r="C599" s="30" t="s">
        <v>425</v>
      </c>
      <c r="D599" s="30" t="s">
        <v>420</v>
      </c>
      <c r="E599" s="30" t="s">
        <v>71</v>
      </c>
      <c r="F599" s="30" t="s">
        <v>341</v>
      </c>
      <c r="G599" s="130">
        <v>12370</v>
      </c>
      <c r="H599" s="5" t="s">
        <v>439</v>
      </c>
      <c r="I599" s="33">
        <v>911</v>
      </c>
      <c r="J599" s="30" t="s">
        <v>425</v>
      </c>
      <c r="K599" s="30" t="s">
        <v>420</v>
      </c>
      <c r="L599" s="30" t="s">
        <v>71</v>
      </c>
      <c r="M599" s="30" t="s">
        <v>341</v>
      </c>
      <c r="N599" s="130">
        <v>12370</v>
      </c>
      <c r="O599" s="130">
        <v>12370</v>
      </c>
    </row>
    <row r="600" spans="1:15" ht="27" thickBot="1">
      <c r="A600" s="167" t="s">
        <v>449</v>
      </c>
      <c r="B600" s="150">
        <v>911</v>
      </c>
      <c r="C600" s="136" t="s">
        <v>425</v>
      </c>
      <c r="D600" s="136" t="s">
        <v>420</v>
      </c>
      <c r="E600" s="30" t="s">
        <v>72</v>
      </c>
      <c r="F600" s="29"/>
      <c r="G600" s="130">
        <f>G601+G602</f>
        <v>1158.8</v>
      </c>
      <c r="H600" s="251" t="s">
        <v>449</v>
      </c>
      <c r="I600" s="150">
        <v>911</v>
      </c>
      <c r="J600" s="136" t="s">
        <v>425</v>
      </c>
      <c r="K600" s="136" t="s">
        <v>420</v>
      </c>
      <c r="L600" s="30" t="s">
        <v>72</v>
      </c>
      <c r="M600" s="29"/>
      <c r="N600" s="130">
        <f>N601+N602</f>
        <v>400</v>
      </c>
      <c r="O600" s="130">
        <f>O601+O602</f>
        <v>400</v>
      </c>
    </row>
    <row r="601" spans="1:15" ht="15" thickBot="1">
      <c r="A601" s="27" t="s">
        <v>436</v>
      </c>
      <c r="B601" s="33">
        <v>911</v>
      </c>
      <c r="C601" s="30" t="s">
        <v>425</v>
      </c>
      <c r="D601" s="30" t="s">
        <v>420</v>
      </c>
      <c r="E601" s="30" t="s">
        <v>72</v>
      </c>
      <c r="F601" s="30" t="s">
        <v>450</v>
      </c>
      <c r="G601" s="130">
        <f>800+400-41.2</f>
        <v>1158.8</v>
      </c>
      <c r="H601" s="27" t="s">
        <v>436</v>
      </c>
      <c r="I601" s="33">
        <v>911</v>
      </c>
      <c r="J601" s="30" t="s">
        <v>425</v>
      </c>
      <c r="K601" s="30" t="s">
        <v>420</v>
      </c>
      <c r="L601" s="30" t="s">
        <v>72</v>
      </c>
      <c r="M601" s="30" t="s">
        <v>450</v>
      </c>
      <c r="N601" s="130">
        <v>400</v>
      </c>
      <c r="O601" s="130">
        <v>400</v>
      </c>
    </row>
    <row r="602" spans="1:15" ht="15" thickBot="1">
      <c r="A602" s="43" t="s">
        <v>437</v>
      </c>
      <c r="B602" s="33">
        <v>911</v>
      </c>
      <c r="C602" s="30" t="s">
        <v>425</v>
      </c>
      <c r="D602" s="30" t="s">
        <v>420</v>
      </c>
      <c r="E602" s="30" t="s">
        <v>72</v>
      </c>
      <c r="F602" s="30" t="s">
        <v>340</v>
      </c>
      <c r="G602" s="130"/>
      <c r="H602" s="43" t="s">
        <v>437</v>
      </c>
      <c r="I602" s="33">
        <v>911</v>
      </c>
      <c r="J602" s="30" t="s">
        <v>425</v>
      </c>
      <c r="K602" s="30" t="s">
        <v>420</v>
      </c>
      <c r="L602" s="30" t="s">
        <v>72</v>
      </c>
      <c r="M602" s="30" t="s">
        <v>340</v>
      </c>
      <c r="N602" s="130"/>
      <c r="O602" s="130"/>
    </row>
    <row r="603" spans="1:15" ht="27" thickBot="1">
      <c r="A603" s="167" t="s">
        <v>0</v>
      </c>
      <c r="B603" s="150">
        <v>911</v>
      </c>
      <c r="C603" s="136" t="s">
        <v>425</v>
      </c>
      <c r="D603" s="136" t="s">
        <v>420</v>
      </c>
      <c r="E603" s="30" t="s">
        <v>73</v>
      </c>
      <c r="F603" s="30"/>
      <c r="G603" s="130">
        <f>G604+G605</f>
        <v>0</v>
      </c>
      <c r="H603" s="251" t="s">
        <v>0</v>
      </c>
      <c r="I603" s="150">
        <v>911</v>
      </c>
      <c r="J603" s="136" t="s">
        <v>425</v>
      </c>
      <c r="K603" s="136" t="s">
        <v>420</v>
      </c>
      <c r="L603" s="30" t="s">
        <v>73</v>
      </c>
      <c r="M603" s="30"/>
      <c r="N603" s="130">
        <f>N604+N605</f>
        <v>0</v>
      </c>
      <c r="O603" s="130">
        <f>O604+O605</f>
        <v>0</v>
      </c>
    </row>
    <row r="604" spans="1:15" ht="36.6" thickBot="1">
      <c r="A604" s="27" t="s">
        <v>439</v>
      </c>
      <c r="B604" s="33">
        <v>911</v>
      </c>
      <c r="C604" s="30" t="s">
        <v>425</v>
      </c>
      <c r="D604" s="30" t="s">
        <v>420</v>
      </c>
      <c r="E604" s="30" t="s">
        <v>73</v>
      </c>
      <c r="F604" s="46" t="s">
        <v>341</v>
      </c>
      <c r="G604" s="130"/>
      <c r="H604" s="27" t="s">
        <v>439</v>
      </c>
      <c r="I604" s="33">
        <v>911</v>
      </c>
      <c r="J604" s="30" t="s">
        <v>425</v>
      </c>
      <c r="K604" s="30" t="s">
        <v>420</v>
      </c>
      <c r="L604" s="30" t="s">
        <v>73</v>
      </c>
      <c r="M604" s="46" t="s">
        <v>341</v>
      </c>
      <c r="N604" s="130"/>
      <c r="O604" s="130"/>
    </row>
    <row r="605" spans="1:15" ht="15" thickBot="1">
      <c r="A605" s="27" t="s">
        <v>436</v>
      </c>
      <c r="B605" s="33">
        <v>911</v>
      </c>
      <c r="C605" s="30" t="s">
        <v>425</v>
      </c>
      <c r="D605" s="30" t="s">
        <v>420</v>
      </c>
      <c r="E605" s="30" t="s">
        <v>73</v>
      </c>
      <c r="F605" s="46" t="s">
        <v>450</v>
      </c>
      <c r="G605" s="130"/>
      <c r="H605" s="27" t="s">
        <v>436</v>
      </c>
      <c r="I605" s="33">
        <v>911</v>
      </c>
      <c r="J605" s="30" t="s">
        <v>425</v>
      </c>
      <c r="K605" s="30" t="s">
        <v>420</v>
      </c>
      <c r="L605" s="30" t="s">
        <v>73</v>
      </c>
      <c r="M605" s="46" t="s">
        <v>450</v>
      </c>
      <c r="N605" s="130"/>
      <c r="O605" s="130"/>
    </row>
    <row r="606" spans="1:15" ht="27" thickBot="1">
      <c r="A606" s="54" t="s">
        <v>2</v>
      </c>
      <c r="B606" s="150">
        <v>911</v>
      </c>
      <c r="C606" s="136" t="s">
        <v>425</v>
      </c>
      <c r="D606" s="136" t="s">
        <v>420</v>
      </c>
      <c r="E606" s="30" t="s">
        <v>74</v>
      </c>
      <c r="F606" s="29"/>
      <c r="G606" s="130">
        <f>G607</f>
        <v>594.29999999999995</v>
      </c>
      <c r="H606" s="54" t="s">
        <v>2</v>
      </c>
      <c r="I606" s="150">
        <v>911</v>
      </c>
      <c r="J606" s="136" t="s">
        <v>425</v>
      </c>
      <c r="K606" s="136" t="s">
        <v>420</v>
      </c>
      <c r="L606" s="30" t="s">
        <v>74</v>
      </c>
      <c r="M606" s="29"/>
      <c r="N606" s="130">
        <f>N607</f>
        <v>0</v>
      </c>
      <c r="O606" s="130">
        <f>O607</f>
        <v>0</v>
      </c>
    </row>
    <row r="607" spans="1:15" ht="15" thickBot="1">
      <c r="A607" s="27" t="s">
        <v>436</v>
      </c>
      <c r="B607" s="33">
        <v>911</v>
      </c>
      <c r="C607" s="30" t="s">
        <v>425</v>
      </c>
      <c r="D607" s="30" t="s">
        <v>420</v>
      </c>
      <c r="E607" s="30" t="s">
        <v>74</v>
      </c>
      <c r="F607" s="30" t="s">
        <v>450</v>
      </c>
      <c r="G607" s="130">
        <v>594.29999999999995</v>
      </c>
      <c r="H607" s="27" t="s">
        <v>436</v>
      </c>
      <c r="I607" s="33">
        <v>911</v>
      </c>
      <c r="J607" s="30" t="s">
        <v>425</v>
      </c>
      <c r="K607" s="30" t="s">
        <v>420</v>
      </c>
      <c r="L607" s="30" t="s">
        <v>74</v>
      </c>
      <c r="M607" s="30" t="s">
        <v>450</v>
      </c>
      <c r="N607" s="130"/>
      <c r="O607" s="130"/>
    </row>
    <row r="608" spans="1:15" ht="40.200000000000003" thickBot="1">
      <c r="A608" s="54" t="s">
        <v>957</v>
      </c>
      <c r="B608" s="150">
        <v>911</v>
      </c>
      <c r="C608" s="136" t="s">
        <v>425</v>
      </c>
      <c r="D608" s="136" t="s">
        <v>420</v>
      </c>
      <c r="E608" s="30" t="s">
        <v>736</v>
      </c>
      <c r="F608" s="29"/>
      <c r="G608" s="130">
        <f>G609</f>
        <v>0</v>
      </c>
      <c r="H608" s="54" t="s">
        <v>957</v>
      </c>
      <c r="I608" s="150">
        <v>911</v>
      </c>
      <c r="J608" s="136" t="s">
        <v>425</v>
      </c>
      <c r="K608" s="136" t="s">
        <v>420</v>
      </c>
      <c r="L608" s="30" t="s">
        <v>736</v>
      </c>
      <c r="M608" s="29"/>
      <c r="N608" s="130">
        <f>N609</f>
        <v>0</v>
      </c>
      <c r="O608" s="130">
        <f>O609</f>
        <v>0</v>
      </c>
    </row>
    <row r="609" spans="1:15" ht="15" thickBot="1">
      <c r="A609" s="27" t="s">
        <v>436</v>
      </c>
      <c r="B609" s="33">
        <v>911</v>
      </c>
      <c r="C609" s="30" t="s">
        <v>425</v>
      </c>
      <c r="D609" s="30" t="s">
        <v>420</v>
      </c>
      <c r="E609" s="30" t="s">
        <v>736</v>
      </c>
      <c r="F609" s="30" t="s">
        <v>450</v>
      </c>
      <c r="G609" s="130"/>
      <c r="H609" s="27" t="s">
        <v>436</v>
      </c>
      <c r="I609" s="33">
        <v>911</v>
      </c>
      <c r="J609" s="30" t="s">
        <v>425</v>
      </c>
      <c r="K609" s="30" t="s">
        <v>420</v>
      </c>
      <c r="L609" s="30" t="s">
        <v>736</v>
      </c>
      <c r="M609" s="30" t="s">
        <v>450</v>
      </c>
      <c r="N609" s="130"/>
      <c r="O609" s="130"/>
    </row>
    <row r="610" spans="1:15" ht="15" thickBot="1">
      <c r="A610" s="63" t="s">
        <v>67</v>
      </c>
      <c r="B610" s="177">
        <v>911</v>
      </c>
      <c r="C610" s="178" t="s">
        <v>425</v>
      </c>
      <c r="D610" s="178" t="s">
        <v>420</v>
      </c>
      <c r="E610" s="30" t="s">
        <v>75</v>
      </c>
      <c r="F610" s="30"/>
      <c r="G610" s="130">
        <f>G611</f>
        <v>0</v>
      </c>
      <c r="H610" s="63" t="s">
        <v>67</v>
      </c>
      <c r="I610" s="177">
        <v>911</v>
      </c>
      <c r="J610" s="178" t="s">
        <v>425</v>
      </c>
      <c r="K610" s="178" t="s">
        <v>420</v>
      </c>
      <c r="L610" s="30" t="s">
        <v>75</v>
      </c>
      <c r="M610" s="30"/>
      <c r="N610" s="130">
        <f>N611</f>
        <v>0</v>
      </c>
      <c r="O610" s="130">
        <f>O611</f>
        <v>0</v>
      </c>
    </row>
    <row r="611" spans="1:15" ht="15" thickBot="1">
      <c r="A611" s="27" t="s">
        <v>436</v>
      </c>
      <c r="B611" s="33">
        <v>911</v>
      </c>
      <c r="C611" s="30" t="s">
        <v>425</v>
      </c>
      <c r="D611" s="30" t="s">
        <v>420</v>
      </c>
      <c r="E611" s="30" t="s">
        <v>75</v>
      </c>
      <c r="F611" s="30" t="s">
        <v>450</v>
      </c>
      <c r="G611" s="130"/>
      <c r="H611" s="27" t="s">
        <v>436</v>
      </c>
      <c r="I611" s="33">
        <v>911</v>
      </c>
      <c r="J611" s="30" t="s">
        <v>425</v>
      </c>
      <c r="K611" s="30" t="s">
        <v>420</v>
      </c>
      <c r="L611" s="30" t="s">
        <v>75</v>
      </c>
      <c r="M611" s="30" t="s">
        <v>450</v>
      </c>
      <c r="N611" s="130"/>
      <c r="O611" s="130"/>
    </row>
    <row r="612" spans="1:15" ht="37.200000000000003" thickBot="1">
      <c r="A612" s="48" t="s">
        <v>451</v>
      </c>
      <c r="B612" s="177">
        <v>911</v>
      </c>
      <c r="C612" s="178" t="s">
        <v>425</v>
      </c>
      <c r="D612" s="178" t="s">
        <v>420</v>
      </c>
      <c r="E612" s="8" t="s">
        <v>623</v>
      </c>
      <c r="F612" s="8"/>
      <c r="G612" s="21">
        <f>G613</f>
        <v>0</v>
      </c>
      <c r="H612" s="48" t="s">
        <v>451</v>
      </c>
      <c r="I612" s="177">
        <v>911</v>
      </c>
      <c r="J612" s="178" t="s">
        <v>425</v>
      </c>
      <c r="K612" s="178" t="s">
        <v>420</v>
      </c>
      <c r="L612" s="8" t="s">
        <v>623</v>
      </c>
      <c r="M612" s="8"/>
      <c r="N612" s="21">
        <f>N613</f>
        <v>0</v>
      </c>
      <c r="O612" s="21">
        <f>O613</f>
        <v>0</v>
      </c>
    </row>
    <row r="613" spans="1:15" ht="37.200000000000003" thickBot="1">
      <c r="A613" s="5" t="s">
        <v>439</v>
      </c>
      <c r="B613" s="33">
        <v>911</v>
      </c>
      <c r="C613" s="30" t="s">
        <v>425</v>
      </c>
      <c r="D613" s="30" t="s">
        <v>420</v>
      </c>
      <c r="E613" s="8" t="s">
        <v>623</v>
      </c>
      <c r="F613" s="8" t="s">
        <v>341</v>
      </c>
      <c r="G613" s="21"/>
      <c r="H613" s="5" t="s">
        <v>439</v>
      </c>
      <c r="I613" s="33">
        <v>911</v>
      </c>
      <c r="J613" s="30" t="s">
        <v>425</v>
      </c>
      <c r="K613" s="30" t="s">
        <v>420</v>
      </c>
      <c r="L613" s="8" t="s">
        <v>623</v>
      </c>
      <c r="M613" s="8" t="s">
        <v>341</v>
      </c>
      <c r="N613" s="21"/>
      <c r="O613" s="21"/>
    </row>
    <row r="614" spans="1:15" ht="84.6" thickBot="1">
      <c r="A614" s="27" t="s">
        <v>654</v>
      </c>
      <c r="B614" s="177">
        <v>911</v>
      </c>
      <c r="C614" s="178" t="s">
        <v>425</v>
      </c>
      <c r="D614" s="178" t="s">
        <v>420</v>
      </c>
      <c r="E614" s="8" t="s">
        <v>693</v>
      </c>
      <c r="F614" s="8"/>
      <c r="G614" s="21">
        <f>G615</f>
        <v>1500</v>
      </c>
      <c r="H614" s="27" t="s">
        <v>654</v>
      </c>
      <c r="I614" s="177">
        <v>911</v>
      </c>
      <c r="J614" s="178" t="s">
        <v>425</v>
      </c>
      <c r="K614" s="178" t="s">
        <v>420</v>
      </c>
      <c r="L614" s="8" t="s">
        <v>693</v>
      </c>
      <c r="M614" s="8"/>
      <c r="N614" s="21">
        <f>N615</f>
        <v>1500</v>
      </c>
      <c r="O614" s="21">
        <f>O615</f>
        <v>1500</v>
      </c>
    </row>
    <row r="615" spans="1:15" ht="37.200000000000003" thickBot="1">
      <c r="A615" s="5" t="s">
        <v>439</v>
      </c>
      <c r="B615" s="33">
        <v>911</v>
      </c>
      <c r="C615" s="30" t="s">
        <v>425</v>
      </c>
      <c r="D615" s="30" t="s">
        <v>420</v>
      </c>
      <c r="E615" s="8" t="s">
        <v>693</v>
      </c>
      <c r="F615" s="8" t="s">
        <v>341</v>
      </c>
      <c r="G615" s="21">
        <v>1500</v>
      </c>
      <c r="H615" s="5" t="s">
        <v>439</v>
      </c>
      <c r="I615" s="33">
        <v>911</v>
      </c>
      <c r="J615" s="30" t="s">
        <v>425</v>
      </c>
      <c r="K615" s="30" t="s">
        <v>420</v>
      </c>
      <c r="L615" s="8" t="s">
        <v>693</v>
      </c>
      <c r="M615" s="8" t="s">
        <v>341</v>
      </c>
      <c r="N615" s="21">
        <v>1500</v>
      </c>
      <c r="O615" s="21">
        <v>1500</v>
      </c>
    </row>
    <row r="616" spans="1:15" ht="28.2" customHeight="1" thickBot="1">
      <c r="A616" s="200" t="s">
        <v>1046</v>
      </c>
      <c r="B616" s="33">
        <v>911</v>
      </c>
      <c r="C616" s="30" t="s">
        <v>425</v>
      </c>
      <c r="D616" s="30" t="s">
        <v>420</v>
      </c>
      <c r="E616" s="26" t="s">
        <v>713</v>
      </c>
      <c r="F616" s="8"/>
      <c r="G616" s="21">
        <f>G617</f>
        <v>817.5</v>
      </c>
      <c r="H616" s="200" t="s">
        <v>1046</v>
      </c>
      <c r="I616" s="33">
        <v>911</v>
      </c>
      <c r="J616" s="30" t="s">
        <v>425</v>
      </c>
      <c r="K616" s="30" t="s">
        <v>420</v>
      </c>
      <c r="L616" s="8" t="s">
        <v>713</v>
      </c>
      <c r="M616" s="8"/>
      <c r="N616" s="21">
        <f>N617</f>
        <v>0</v>
      </c>
      <c r="O616" s="21">
        <f>O617</f>
        <v>0</v>
      </c>
    </row>
    <row r="617" spans="1:15" ht="15" thickBot="1">
      <c r="A617" s="27" t="s">
        <v>436</v>
      </c>
      <c r="B617" s="33">
        <v>911</v>
      </c>
      <c r="C617" s="30" t="s">
        <v>425</v>
      </c>
      <c r="D617" s="30" t="s">
        <v>420</v>
      </c>
      <c r="E617" s="26" t="s">
        <v>713</v>
      </c>
      <c r="F617" s="8" t="s">
        <v>450</v>
      </c>
      <c r="G617" s="21">
        <v>817.5</v>
      </c>
      <c r="H617" s="27" t="s">
        <v>436</v>
      </c>
      <c r="I617" s="33">
        <v>911</v>
      </c>
      <c r="J617" s="30" t="s">
        <v>425</v>
      </c>
      <c r="K617" s="30" t="s">
        <v>420</v>
      </c>
      <c r="L617" s="8" t="s">
        <v>713</v>
      </c>
      <c r="M617" s="8" t="s">
        <v>450</v>
      </c>
      <c r="N617" s="21"/>
      <c r="O617" s="21"/>
    </row>
    <row r="618" spans="1:15" ht="37.200000000000003" thickBot="1">
      <c r="A618" s="5" t="s">
        <v>1047</v>
      </c>
      <c r="B618" s="33">
        <v>911</v>
      </c>
      <c r="C618" s="30" t="s">
        <v>425</v>
      </c>
      <c r="D618" s="30" t="s">
        <v>420</v>
      </c>
      <c r="E618" s="26" t="s">
        <v>713</v>
      </c>
      <c r="F618" s="8"/>
      <c r="G618" s="21">
        <f>G619</f>
        <v>43</v>
      </c>
      <c r="H618" s="5" t="s">
        <v>1047</v>
      </c>
      <c r="I618" s="33">
        <v>911</v>
      </c>
      <c r="J618" s="30" t="s">
        <v>425</v>
      </c>
      <c r="K618" s="30" t="s">
        <v>420</v>
      </c>
      <c r="L618" s="8" t="s">
        <v>713</v>
      </c>
      <c r="M618" s="8"/>
      <c r="N618" s="21">
        <f>N619</f>
        <v>0</v>
      </c>
      <c r="O618" s="21">
        <f>O619</f>
        <v>0</v>
      </c>
    </row>
    <row r="619" spans="1:15" ht="15" thickBot="1">
      <c r="A619" s="27" t="s">
        <v>436</v>
      </c>
      <c r="B619" s="33">
        <v>911</v>
      </c>
      <c r="C619" s="30" t="s">
        <v>425</v>
      </c>
      <c r="D619" s="30" t="s">
        <v>420</v>
      </c>
      <c r="E619" s="26" t="s">
        <v>713</v>
      </c>
      <c r="F619" s="8" t="s">
        <v>450</v>
      </c>
      <c r="G619" s="21">
        <v>43</v>
      </c>
      <c r="H619" s="27" t="s">
        <v>436</v>
      </c>
      <c r="I619" s="33">
        <v>911</v>
      </c>
      <c r="J619" s="30" t="s">
        <v>425</v>
      </c>
      <c r="K619" s="30" t="s">
        <v>420</v>
      </c>
      <c r="L619" s="8" t="s">
        <v>713</v>
      </c>
      <c r="M619" s="8" t="s">
        <v>450</v>
      </c>
      <c r="N619" s="21"/>
      <c r="O619" s="21"/>
    </row>
    <row r="620" spans="1:15" ht="47.4" customHeight="1" thickBot="1">
      <c r="A620" s="79" t="s">
        <v>970</v>
      </c>
      <c r="B620" s="77">
        <v>911</v>
      </c>
      <c r="C620" s="78" t="s">
        <v>425</v>
      </c>
      <c r="D620" s="78" t="s">
        <v>420</v>
      </c>
      <c r="E620" s="145" t="s">
        <v>77</v>
      </c>
      <c r="F620" s="145"/>
      <c r="G620" s="146">
        <f>G621</f>
        <v>13890</v>
      </c>
      <c r="H620" s="79" t="s">
        <v>970</v>
      </c>
      <c r="I620" s="77">
        <v>911</v>
      </c>
      <c r="J620" s="78" t="s">
        <v>425</v>
      </c>
      <c r="K620" s="78" t="s">
        <v>420</v>
      </c>
      <c r="L620" s="145" t="s">
        <v>77</v>
      </c>
      <c r="M620" s="145"/>
      <c r="N620" s="146">
        <f>N621</f>
        <v>13166.5</v>
      </c>
      <c r="O620" s="146">
        <f>O621</f>
        <v>13166.3</v>
      </c>
    </row>
    <row r="621" spans="1:15" ht="53.4" thickBot="1">
      <c r="A621" s="52" t="s">
        <v>971</v>
      </c>
      <c r="B621" s="37">
        <v>911</v>
      </c>
      <c r="C621" s="38" t="s">
        <v>425</v>
      </c>
      <c r="D621" s="38" t="s">
        <v>420</v>
      </c>
      <c r="E621" s="29" t="s">
        <v>78</v>
      </c>
      <c r="F621" s="30"/>
      <c r="G621" s="129">
        <f>G622+G624+G627+G630+G634+G636+G638+G640+G642+G632</f>
        <v>13890</v>
      </c>
      <c r="H621" s="52" t="s">
        <v>971</v>
      </c>
      <c r="I621" s="37">
        <v>911</v>
      </c>
      <c r="J621" s="38" t="s">
        <v>425</v>
      </c>
      <c r="K621" s="38" t="s">
        <v>420</v>
      </c>
      <c r="L621" s="29" t="s">
        <v>78</v>
      </c>
      <c r="M621" s="30"/>
      <c r="N621" s="129">
        <f>N622+N624+N627+N630+N634+N636+N638+N640+N642+N632</f>
        <v>13166.5</v>
      </c>
      <c r="O621" s="129">
        <f>O622+O624+O627+O630+O634+O636+O638+O640+O642+O632</f>
        <v>13166.3</v>
      </c>
    </row>
    <row r="622" spans="1:15" ht="15" thickBot="1">
      <c r="A622" s="53" t="s">
        <v>448</v>
      </c>
      <c r="B622" s="150">
        <v>911</v>
      </c>
      <c r="C622" s="136" t="s">
        <v>425</v>
      </c>
      <c r="D622" s="136" t="s">
        <v>420</v>
      </c>
      <c r="E622" s="30" t="s">
        <v>79</v>
      </c>
      <c r="F622" s="30"/>
      <c r="G622" s="130">
        <f>G623</f>
        <v>11400</v>
      </c>
      <c r="H622" s="53" t="s">
        <v>448</v>
      </c>
      <c r="I622" s="150">
        <v>911</v>
      </c>
      <c r="J622" s="136" t="s">
        <v>425</v>
      </c>
      <c r="K622" s="136" t="s">
        <v>420</v>
      </c>
      <c r="L622" s="30" t="s">
        <v>79</v>
      </c>
      <c r="M622" s="30"/>
      <c r="N622" s="130">
        <f>N623</f>
        <v>11400</v>
      </c>
      <c r="O622" s="130">
        <f>O623</f>
        <v>11400</v>
      </c>
    </row>
    <row r="623" spans="1:15" ht="37.200000000000003" thickBot="1">
      <c r="A623" s="5" t="s">
        <v>439</v>
      </c>
      <c r="B623" s="33">
        <v>911</v>
      </c>
      <c r="C623" s="30" t="s">
        <v>425</v>
      </c>
      <c r="D623" s="30" t="s">
        <v>420</v>
      </c>
      <c r="E623" s="30" t="s">
        <v>79</v>
      </c>
      <c r="F623" s="30" t="s">
        <v>341</v>
      </c>
      <c r="G623" s="130">
        <v>11400</v>
      </c>
      <c r="H623" s="5" t="s">
        <v>439</v>
      </c>
      <c r="I623" s="33">
        <v>911</v>
      </c>
      <c r="J623" s="30" t="s">
        <v>425</v>
      </c>
      <c r="K623" s="30" t="s">
        <v>420</v>
      </c>
      <c r="L623" s="30" t="s">
        <v>79</v>
      </c>
      <c r="M623" s="30" t="s">
        <v>341</v>
      </c>
      <c r="N623" s="130">
        <v>11400</v>
      </c>
      <c r="O623" s="130">
        <v>11400</v>
      </c>
    </row>
    <row r="624" spans="1:15" ht="27" thickBot="1">
      <c r="A624" s="167" t="s">
        <v>449</v>
      </c>
      <c r="B624" s="150">
        <v>911</v>
      </c>
      <c r="C624" s="136" t="s">
        <v>425</v>
      </c>
      <c r="D624" s="136" t="s">
        <v>420</v>
      </c>
      <c r="E624" s="30" t="s">
        <v>80</v>
      </c>
      <c r="F624" s="30"/>
      <c r="G624" s="130">
        <f>G625+G626</f>
        <v>730</v>
      </c>
      <c r="H624" s="251" t="s">
        <v>449</v>
      </c>
      <c r="I624" s="150">
        <v>911</v>
      </c>
      <c r="J624" s="136" t="s">
        <v>425</v>
      </c>
      <c r="K624" s="136" t="s">
        <v>420</v>
      </c>
      <c r="L624" s="30" t="s">
        <v>80</v>
      </c>
      <c r="M624" s="30"/>
      <c r="N624" s="130">
        <f>N625+N626</f>
        <v>250</v>
      </c>
      <c r="O624" s="130">
        <f>O625+O626</f>
        <v>250</v>
      </c>
    </row>
    <row r="625" spans="1:15" ht="15" thickBot="1">
      <c r="A625" s="27" t="s">
        <v>436</v>
      </c>
      <c r="B625" s="33">
        <v>911</v>
      </c>
      <c r="C625" s="30" t="s">
        <v>425</v>
      </c>
      <c r="D625" s="30" t="s">
        <v>420</v>
      </c>
      <c r="E625" s="30" t="s">
        <v>80</v>
      </c>
      <c r="F625" s="30" t="s">
        <v>450</v>
      </c>
      <c r="G625" s="130">
        <f>480+250</f>
        <v>730</v>
      </c>
      <c r="H625" s="27" t="s">
        <v>436</v>
      </c>
      <c r="I625" s="33">
        <v>911</v>
      </c>
      <c r="J625" s="30" t="s">
        <v>425</v>
      </c>
      <c r="K625" s="30" t="s">
        <v>420</v>
      </c>
      <c r="L625" s="30" t="s">
        <v>80</v>
      </c>
      <c r="M625" s="30" t="s">
        <v>450</v>
      </c>
      <c r="N625" s="130">
        <v>250</v>
      </c>
      <c r="O625" s="130">
        <v>250</v>
      </c>
    </row>
    <row r="626" spans="1:15" ht="15" thickBot="1">
      <c r="A626" s="43" t="s">
        <v>437</v>
      </c>
      <c r="B626" s="33">
        <v>911</v>
      </c>
      <c r="C626" s="30" t="s">
        <v>425</v>
      </c>
      <c r="D626" s="30" t="s">
        <v>420</v>
      </c>
      <c r="E626" s="30" t="s">
        <v>80</v>
      </c>
      <c r="F626" s="30" t="s">
        <v>340</v>
      </c>
      <c r="G626" s="130"/>
      <c r="H626" s="43" t="s">
        <v>437</v>
      </c>
      <c r="I626" s="33">
        <v>911</v>
      </c>
      <c r="J626" s="30" t="s">
        <v>425</v>
      </c>
      <c r="K626" s="30" t="s">
        <v>420</v>
      </c>
      <c r="L626" s="30" t="s">
        <v>80</v>
      </c>
      <c r="M626" s="30" t="s">
        <v>340</v>
      </c>
      <c r="N626" s="130"/>
      <c r="O626" s="130"/>
    </row>
    <row r="627" spans="1:15" ht="27" thickBot="1">
      <c r="A627" s="167" t="s">
        <v>0</v>
      </c>
      <c r="B627" s="150">
        <v>911</v>
      </c>
      <c r="C627" s="136" t="s">
        <v>425</v>
      </c>
      <c r="D627" s="136" t="s">
        <v>420</v>
      </c>
      <c r="E627" s="30" t="s">
        <v>81</v>
      </c>
      <c r="F627" s="30"/>
      <c r="G627" s="130">
        <f>G629+G628</f>
        <v>0</v>
      </c>
      <c r="H627" s="251" t="s">
        <v>0</v>
      </c>
      <c r="I627" s="150">
        <v>911</v>
      </c>
      <c r="J627" s="136" t="s">
        <v>425</v>
      </c>
      <c r="K627" s="136" t="s">
        <v>420</v>
      </c>
      <c r="L627" s="30" t="s">
        <v>81</v>
      </c>
      <c r="M627" s="30"/>
      <c r="N627" s="130">
        <f>N629+N628</f>
        <v>0</v>
      </c>
      <c r="O627" s="130">
        <f>O629+O628</f>
        <v>0</v>
      </c>
    </row>
    <row r="628" spans="1:15" ht="40.200000000000003" thickBot="1">
      <c r="A628" s="167" t="s">
        <v>439</v>
      </c>
      <c r="B628" s="150">
        <v>911</v>
      </c>
      <c r="C628" s="136" t="s">
        <v>425</v>
      </c>
      <c r="D628" s="136" t="s">
        <v>420</v>
      </c>
      <c r="E628" s="30" t="s">
        <v>81</v>
      </c>
      <c r="F628" s="30" t="s">
        <v>341</v>
      </c>
      <c r="G628" s="130"/>
      <c r="H628" s="251" t="s">
        <v>439</v>
      </c>
      <c r="I628" s="150">
        <v>911</v>
      </c>
      <c r="J628" s="136" t="s">
        <v>425</v>
      </c>
      <c r="K628" s="136" t="s">
        <v>420</v>
      </c>
      <c r="L628" s="30" t="s">
        <v>81</v>
      </c>
      <c r="M628" s="30" t="s">
        <v>341</v>
      </c>
      <c r="N628" s="130"/>
      <c r="O628" s="130"/>
    </row>
    <row r="629" spans="1:15" ht="15" thickBot="1">
      <c r="A629" s="27" t="s">
        <v>436</v>
      </c>
      <c r="B629" s="33">
        <v>911</v>
      </c>
      <c r="C629" s="30" t="s">
        <v>425</v>
      </c>
      <c r="D629" s="30" t="s">
        <v>420</v>
      </c>
      <c r="E629" s="30" t="s">
        <v>81</v>
      </c>
      <c r="F629" s="46" t="s">
        <v>450</v>
      </c>
      <c r="G629" s="130"/>
      <c r="H629" s="27" t="s">
        <v>436</v>
      </c>
      <c r="I629" s="33">
        <v>911</v>
      </c>
      <c r="J629" s="30" t="s">
        <v>425</v>
      </c>
      <c r="K629" s="30" t="s">
        <v>420</v>
      </c>
      <c r="L629" s="30" t="s">
        <v>81</v>
      </c>
      <c r="M629" s="46" t="s">
        <v>450</v>
      </c>
      <c r="N629" s="130"/>
      <c r="O629" s="130"/>
    </row>
    <row r="630" spans="1:15" ht="27" thickBot="1">
      <c r="A630" s="54" t="s">
        <v>2</v>
      </c>
      <c r="B630" s="150">
        <v>911</v>
      </c>
      <c r="C630" s="136" t="s">
        <v>425</v>
      </c>
      <c r="D630" s="136" t="s">
        <v>420</v>
      </c>
      <c r="E630" s="30" t="s">
        <v>82</v>
      </c>
      <c r="F630" s="30"/>
      <c r="G630" s="130">
        <f>G631</f>
        <v>243.5</v>
      </c>
      <c r="H630" s="54" t="s">
        <v>2</v>
      </c>
      <c r="I630" s="150">
        <v>911</v>
      </c>
      <c r="J630" s="136" t="s">
        <v>425</v>
      </c>
      <c r="K630" s="136" t="s">
        <v>420</v>
      </c>
      <c r="L630" s="30" t="s">
        <v>82</v>
      </c>
      <c r="M630" s="30"/>
      <c r="N630" s="130">
        <f>N631</f>
        <v>0</v>
      </c>
      <c r="O630" s="130">
        <f>O631</f>
        <v>0</v>
      </c>
    </row>
    <row r="631" spans="1:15" ht="15" thickBot="1">
      <c r="A631" s="27" t="s">
        <v>436</v>
      </c>
      <c r="B631" s="33">
        <v>911</v>
      </c>
      <c r="C631" s="30" t="s">
        <v>425</v>
      </c>
      <c r="D631" s="30" t="s">
        <v>420</v>
      </c>
      <c r="E631" s="30" t="s">
        <v>82</v>
      </c>
      <c r="F631" s="30" t="s">
        <v>450</v>
      </c>
      <c r="G631" s="130">
        <v>243.5</v>
      </c>
      <c r="H631" s="27" t="s">
        <v>436</v>
      </c>
      <c r="I631" s="33">
        <v>911</v>
      </c>
      <c r="J631" s="30" t="s">
        <v>425</v>
      </c>
      <c r="K631" s="30" t="s">
        <v>420</v>
      </c>
      <c r="L631" s="30" t="s">
        <v>82</v>
      </c>
      <c r="M631" s="30" t="s">
        <v>450</v>
      </c>
      <c r="N631" s="130"/>
      <c r="O631" s="130"/>
    </row>
    <row r="632" spans="1:15" ht="40.200000000000003" thickBot="1">
      <c r="A632" s="54" t="s">
        <v>957</v>
      </c>
      <c r="B632" s="150">
        <v>911</v>
      </c>
      <c r="C632" s="136" t="s">
        <v>425</v>
      </c>
      <c r="D632" s="136" t="s">
        <v>420</v>
      </c>
      <c r="E632" s="30" t="s">
        <v>737</v>
      </c>
      <c r="F632" s="30"/>
      <c r="G632" s="130">
        <f>G633</f>
        <v>0</v>
      </c>
      <c r="H632" s="54" t="s">
        <v>957</v>
      </c>
      <c r="I632" s="150">
        <v>911</v>
      </c>
      <c r="J632" s="136" t="s">
        <v>425</v>
      </c>
      <c r="K632" s="136" t="s">
        <v>420</v>
      </c>
      <c r="L632" s="30" t="s">
        <v>737</v>
      </c>
      <c r="M632" s="30"/>
      <c r="N632" s="130">
        <f>N633</f>
        <v>0</v>
      </c>
      <c r="O632" s="130">
        <f>O633</f>
        <v>0</v>
      </c>
    </row>
    <row r="633" spans="1:15" ht="15" thickBot="1">
      <c r="A633" s="27" t="s">
        <v>436</v>
      </c>
      <c r="B633" s="33">
        <v>911</v>
      </c>
      <c r="C633" s="30" t="s">
        <v>425</v>
      </c>
      <c r="D633" s="30" t="s">
        <v>420</v>
      </c>
      <c r="E633" s="30" t="s">
        <v>737</v>
      </c>
      <c r="F633" s="30" t="s">
        <v>450</v>
      </c>
      <c r="G633" s="130"/>
      <c r="H633" s="27" t="s">
        <v>436</v>
      </c>
      <c r="I633" s="33">
        <v>911</v>
      </c>
      <c r="J633" s="30" t="s">
        <v>425</v>
      </c>
      <c r="K633" s="30" t="s">
        <v>420</v>
      </c>
      <c r="L633" s="30" t="s">
        <v>737</v>
      </c>
      <c r="M633" s="30" t="s">
        <v>450</v>
      </c>
      <c r="N633" s="130"/>
      <c r="O633" s="130"/>
    </row>
    <row r="634" spans="1:15" ht="15" thickBot="1">
      <c r="A634" s="63" t="s">
        <v>67</v>
      </c>
      <c r="B634" s="150">
        <v>911</v>
      </c>
      <c r="C634" s="136" t="s">
        <v>425</v>
      </c>
      <c r="D634" s="136" t="s">
        <v>420</v>
      </c>
      <c r="E634" s="30" t="s">
        <v>83</v>
      </c>
      <c r="F634" s="30"/>
      <c r="G634" s="130">
        <f>G635</f>
        <v>0</v>
      </c>
      <c r="H634" s="63" t="s">
        <v>67</v>
      </c>
      <c r="I634" s="150">
        <v>911</v>
      </c>
      <c r="J634" s="136" t="s">
        <v>425</v>
      </c>
      <c r="K634" s="136" t="s">
        <v>420</v>
      </c>
      <c r="L634" s="30" t="s">
        <v>83</v>
      </c>
      <c r="M634" s="30"/>
      <c r="N634" s="130">
        <f>N635</f>
        <v>0</v>
      </c>
      <c r="O634" s="130">
        <f>O635</f>
        <v>0</v>
      </c>
    </row>
    <row r="635" spans="1:15" ht="15" thickBot="1">
      <c r="A635" s="27" t="s">
        <v>436</v>
      </c>
      <c r="B635" s="33">
        <v>911</v>
      </c>
      <c r="C635" s="30" t="s">
        <v>425</v>
      </c>
      <c r="D635" s="30" t="s">
        <v>420</v>
      </c>
      <c r="E635" s="30" t="s">
        <v>83</v>
      </c>
      <c r="F635" s="30" t="s">
        <v>450</v>
      </c>
      <c r="G635" s="130"/>
      <c r="H635" s="27" t="s">
        <v>436</v>
      </c>
      <c r="I635" s="33">
        <v>911</v>
      </c>
      <c r="J635" s="30" t="s">
        <v>425</v>
      </c>
      <c r="K635" s="30" t="s">
        <v>420</v>
      </c>
      <c r="L635" s="30" t="s">
        <v>83</v>
      </c>
      <c r="M635" s="30" t="s">
        <v>450</v>
      </c>
      <c r="N635" s="130"/>
      <c r="O635" s="130"/>
    </row>
    <row r="636" spans="1:15" ht="40.200000000000003" thickBot="1">
      <c r="A636" s="167" t="s">
        <v>382</v>
      </c>
      <c r="B636" s="150">
        <v>911</v>
      </c>
      <c r="C636" s="136" t="s">
        <v>425</v>
      </c>
      <c r="D636" s="136" t="s">
        <v>420</v>
      </c>
      <c r="E636" s="46" t="s">
        <v>717</v>
      </c>
      <c r="F636" s="30"/>
      <c r="G636" s="130">
        <f>G637</f>
        <v>15.7</v>
      </c>
      <c r="H636" s="251" t="s">
        <v>382</v>
      </c>
      <c r="I636" s="150">
        <v>911</v>
      </c>
      <c r="J636" s="136" t="s">
        <v>425</v>
      </c>
      <c r="K636" s="136" t="s">
        <v>420</v>
      </c>
      <c r="L636" s="46" t="s">
        <v>717</v>
      </c>
      <c r="M636" s="30"/>
      <c r="N636" s="130">
        <f>N637</f>
        <v>15.7</v>
      </c>
      <c r="O636" s="130">
        <f>O637</f>
        <v>15.5</v>
      </c>
    </row>
    <row r="637" spans="1:15" ht="15" thickBot="1">
      <c r="A637" s="27" t="s">
        <v>436</v>
      </c>
      <c r="B637" s="33">
        <v>911</v>
      </c>
      <c r="C637" s="30" t="s">
        <v>425</v>
      </c>
      <c r="D637" s="30" t="s">
        <v>420</v>
      </c>
      <c r="E637" s="46" t="s">
        <v>717</v>
      </c>
      <c r="F637" s="30" t="s">
        <v>450</v>
      </c>
      <c r="G637" s="130">
        <v>15.7</v>
      </c>
      <c r="H637" s="27" t="s">
        <v>436</v>
      </c>
      <c r="I637" s="33">
        <v>911</v>
      </c>
      <c r="J637" s="30" t="s">
        <v>425</v>
      </c>
      <c r="K637" s="30" t="s">
        <v>420</v>
      </c>
      <c r="L637" s="46" t="s">
        <v>717</v>
      </c>
      <c r="M637" s="30" t="s">
        <v>450</v>
      </c>
      <c r="N637" s="130">
        <v>15.7</v>
      </c>
      <c r="O637" s="130">
        <v>15.5</v>
      </c>
    </row>
    <row r="638" spans="1:15" ht="53.4" thickBot="1">
      <c r="A638" s="167" t="s">
        <v>383</v>
      </c>
      <c r="B638" s="150">
        <v>911</v>
      </c>
      <c r="C638" s="136" t="s">
        <v>425</v>
      </c>
      <c r="D638" s="136" t="s">
        <v>420</v>
      </c>
      <c r="E638" s="46" t="s">
        <v>717</v>
      </c>
      <c r="F638" s="30"/>
      <c r="G638" s="130">
        <f>G639</f>
        <v>0.8</v>
      </c>
      <c r="H638" s="251" t="s">
        <v>383</v>
      </c>
      <c r="I638" s="150">
        <v>911</v>
      </c>
      <c r="J638" s="136" t="s">
        <v>425</v>
      </c>
      <c r="K638" s="136" t="s">
        <v>420</v>
      </c>
      <c r="L638" s="46" t="s">
        <v>717</v>
      </c>
      <c r="M638" s="30"/>
      <c r="N638" s="130">
        <f>N639</f>
        <v>0.8</v>
      </c>
      <c r="O638" s="130">
        <f>O639</f>
        <v>0.8</v>
      </c>
    </row>
    <row r="639" spans="1:15" ht="15" thickBot="1">
      <c r="A639" s="27" t="s">
        <v>436</v>
      </c>
      <c r="B639" s="33">
        <v>911</v>
      </c>
      <c r="C639" s="30" t="s">
        <v>425</v>
      </c>
      <c r="D639" s="30" t="s">
        <v>420</v>
      </c>
      <c r="E639" s="46" t="s">
        <v>717</v>
      </c>
      <c r="F639" s="30" t="s">
        <v>450</v>
      </c>
      <c r="G639" s="130">
        <v>0.8</v>
      </c>
      <c r="H639" s="27" t="s">
        <v>436</v>
      </c>
      <c r="I639" s="33">
        <v>911</v>
      </c>
      <c r="J639" s="30" t="s">
        <v>425</v>
      </c>
      <c r="K639" s="30" t="s">
        <v>420</v>
      </c>
      <c r="L639" s="46" t="s">
        <v>717</v>
      </c>
      <c r="M639" s="30" t="s">
        <v>450</v>
      </c>
      <c r="N639" s="130">
        <v>0.8</v>
      </c>
      <c r="O639" s="130">
        <v>0.8</v>
      </c>
    </row>
    <row r="640" spans="1:15" ht="37.200000000000003" thickBot="1">
      <c r="A640" s="48" t="s">
        <v>451</v>
      </c>
      <c r="B640" s="177">
        <v>911</v>
      </c>
      <c r="C640" s="178" t="s">
        <v>425</v>
      </c>
      <c r="D640" s="178" t="s">
        <v>420</v>
      </c>
      <c r="E640" s="8" t="s">
        <v>624</v>
      </c>
      <c r="F640" s="8"/>
      <c r="G640" s="21">
        <f>G641</f>
        <v>0</v>
      </c>
      <c r="H640" s="48" t="s">
        <v>451</v>
      </c>
      <c r="I640" s="177">
        <v>911</v>
      </c>
      <c r="J640" s="178" t="s">
        <v>425</v>
      </c>
      <c r="K640" s="178" t="s">
        <v>420</v>
      </c>
      <c r="L640" s="8" t="s">
        <v>624</v>
      </c>
      <c r="M640" s="8"/>
      <c r="N640" s="21">
        <f>N641</f>
        <v>0</v>
      </c>
      <c r="O640" s="21">
        <f>O641</f>
        <v>0</v>
      </c>
    </row>
    <row r="641" spans="1:15" ht="37.200000000000003" thickBot="1">
      <c r="A641" s="5" t="s">
        <v>439</v>
      </c>
      <c r="B641" s="33">
        <v>911</v>
      </c>
      <c r="C641" s="30" t="s">
        <v>425</v>
      </c>
      <c r="D641" s="30" t="s">
        <v>420</v>
      </c>
      <c r="E641" s="8" t="s">
        <v>624</v>
      </c>
      <c r="F641" s="8" t="s">
        <v>341</v>
      </c>
      <c r="G641" s="21"/>
      <c r="H641" s="5" t="s">
        <v>439</v>
      </c>
      <c r="I641" s="33">
        <v>911</v>
      </c>
      <c r="J641" s="30" t="s">
        <v>425</v>
      </c>
      <c r="K641" s="30" t="s">
        <v>420</v>
      </c>
      <c r="L641" s="8" t="s">
        <v>624</v>
      </c>
      <c r="M641" s="8" t="s">
        <v>341</v>
      </c>
      <c r="N641" s="21"/>
      <c r="O641" s="21"/>
    </row>
    <row r="642" spans="1:15" ht="84.6" thickBot="1">
      <c r="A642" s="27" t="s">
        <v>654</v>
      </c>
      <c r="B642" s="177">
        <v>911</v>
      </c>
      <c r="C642" s="178" t="s">
        <v>425</v>
      </c>
      <c r="D642" s="178" t="s">
        <v>420</v>
      </c>
      <c r="E642" s="8" t="s">
        <v>692</v>
      </c>
      <c r="F642" s="8"/>
      <c r="G642" s="21">
        <f>G643</f>
        <v>1500</v>
      </c>
      <c r="H642" s="27" t="s">
        <v>654</v>
      </c>
      <c r="I642" s="177">
        <v>911</v>
      </c>
      <c r="J642" s="178" t="s">
        <v>425</v>
      </c>
      <c r="K642" s="178" t="s">
        <v>420</v>
      </c>
      <c r="L642" s="8" t="s">
        <v>692</v>
      </c>
      <c r="M642" s="8"/>
      <c r="N642" s="21">
        <f>N643</f>
        <v>1500</v>
      </c>
      <c r="O642" s="21">
        <f>O643</f>
        <v>1500</v>
      </c>
    </row>
    <row r="643" spans="1:15" ht="37.200000000000003" thickBot="1">
      <c r="A643" s="5" t="s">
        <v>439</v>
      </c>
      <c r="B643" s="33">
        <v>911</v>
      </c>
      <c r="C643" s="30" t="s">
        <v>425</v>
      </c>
      <c r="D643" s="30" t="s">
        <v>420</v>
      </c>
      <c r="E643" s="8" t="s">
        <v>692</v>
      </c>
      <c r="F643" s="8" t="s">
        <v>341</v>
      </c>
      <c r="G643" s="21">
        <v>1500</v>
      </c>
      <c r="H643" s="5" t="s">
        <v>439</v>
      </c>
      <c r="I643" s="33">
        <v>911</v>
      </c>
      <c r="J643" s="30" t="s">
        <v>425</v>
      </c>
      <c r="K643" s="30" t="s">
        <v>420</v>
      </c>
      <c r="L643" s="8" t="s">
        <v>692</v>
      </c>
      <c r="M643" s="8" t="s">
        <v>341</v>
      </c>
      <c r="N643" s="21">
        <v>1500</v>
      </c>
      <c r="O643" s="21">
        <v>1500</v>
      </c>
    </row>
    <row r="644" spans="1:15" ht="53.4" thickBot="1">
      <c r="A644" s="215" t="s">
        <v>976</v>
      </c>
      <c r="B644" s="216">
        <v>911</v>
      </c>
      <c r="C644" s="217" t="s">
        <v>425</v>
      </c>
      <c r="D644" s="217" t="s">
        <v>420</v>
      </c>
      <c r="E644" s="212" t="s">
        <v>96</v>
      </c>
      <c r="F644" s="220"/>
      <c r="G644" s="218">
        <f>G645</f>
        <v>0</v>
      </c>
      <c r="H644" s="215" t="s">
        <v>976</v>
      </c>
      <c r="I644" s="216">
        <v>911</v>
      </c>
      <c r="J644" s="217" t="s">
        <v>425</v>
      </c>
      <c r="K644" s="217" t="s">
        <v>420</v>
      </c>
      <c r="L644" s="212" t="s">
        <v>96</v>
      </c>
      <c r="M644" s="220"/>
      <c r="N644" s="218">
        <f>N645</f>
        <v>0</v>
      </c>
      <c r="O644" s="218">
        <f>O645</f>
        <v>0</v>
      </c>
    </row>
    <row r="645" spans="1:15" ht="53.4" thickBot="1">
      <c r="A645" s="60" t="s">
        <v>307</v>
      </c>
      <c r="B645" s="37">
        <v>911</v>
      </c>
      <c r="C645" s="38" t="s">
        <v>425</v>
      </c>
      <c r="D645" s="38" t="s">
        <v>420</v>
      </c>
      <c r="E645" s="29" t="s">
        <v>97</v>
      </c>
      <c r="F645" s="30"/>
      <c r="G645" s="130">
        <f>G646+G648</f>
        <v>0</v>
      </c>
      <c r="H645" s="60" t="s">
        <v>307</v>
      </c>
      <c r="I645" s="37">
        <v>911</v>
      </c>
      <c r="J645" s="38" t="s">
        <v>425</v>
      </c>
      <c r="K645" s="38" t="s">
        <v>420</v>
      </c>
      <c r="L645" s="29" t="s">
        <v>97</v>
      </c>
      <c r="M645" s="30"/>
      <c r="N645" s="130">
        <f>N646+N648</f>
        <v>0</v>
      </c>
      <c r="O645" s="130">
        <f>O646+O648</f>
        <v>0</v>
      </c>
    </row>
    <row r="646" spans="1:15" ht="27" thickBot="1">
      <c r="A646" s="167" t="s">
        <v>449</v>
      </c>
      <c r="B646" s="34">
        <v>911</v>
      </c>
      <c r="C646" s="72" t="s">
        <v>425</v>
      </c>
      <c r="D646" s="72" t="s">
        <v>420</v>
      </c>
      <c r="E646" s="30" t="s">
        <v>98</v>
      </c>
      <c r="F646" s="30"/>
      <c r="G646" s="130">
        <f>G647</f>
        <v>0</v>
      </c>
      <c r="H646" s="251" t="s">
        <v>449</v>
      </c>
      <c r="I646" s="34">
        <v>911</v>
      </c>
      <c r="J646" s="72" t="s">
        <v>425</v>
      </c>
      <c r="K646" s="72" t="s">
        <v>420</v>
      </c>
      <c r="L646" s="30" t="s">
        <v>98</v>
      </c>
      <c r="M646" s="30"/>
      <c r="N646" s="130">
        <f>N647</f>
        <v>0</v>
      </c>
      <c r="O646" s="130">
        <f>O647</f>
        <v>0</v>
      </c>
    </row>
    <row r="647" spans="1:15" ht="15" thickBot="1">
      <c r="A647" s="27" t="s">
        <v>436</v>
      </c>
      <c r="B647" s="34">
        <v>911</v>
      </c>
      <c r="C647" s="72" t="s">
        <v>425</v>
      </c>
      <c r="D647" s="72" t="s">
        <v>420</v>
      </c>
      <c r="E647" s="30" t="s">
        <v>98</v>
      </c>
      <c r="F647" s="30" t="s">
        <v>450</v>
      </c>
      <c r="G647" s="130"/>
      <c r="H647" s="27" t="s">
        <v>436</v>
      </c>
      <c r="I647" s="34">
        <v>911</v>
      </c>
      <c r="J647" s="72" t="s">
        <v>425</v>
      </c>
      <c r="K647" s="72" t="s">
        <v>420</v>
      </c>
      <c r="L647" s="30" t="s">
        <v>98</v>
      </c>
      <c r="M647" s="30" t="s">
        <v>450</v>
      </c>
      <c r="N647" s="130"/>
      <c r="O647" s="130"/>
    </row>
    <row r="648" spans="1:15" ht="27" thickBot="1">
      <c r="A648" s="167" t="s">
        <v>2</v>
      </c>
      <c r="B648" s="34">
        <v>911</v>
      </c>
      <c r="C648" s="72" t="s">
        <v>425</v>
      </c>
      <c r="D648" s="72" t="s">
        <v>420</v>
      </c>
      <c r="E648" s="30" t="s">
        <v>99</v>
      </c>
      <c r="F648" s="30"/>
      <c r="G648" s="130">
        <f>G649</f>
        <v>0</v>
      </c>
      <c r="H648" s="251" t="s">
        <v>2</v>
      </c>
      <c r="I648" s="34">
        <v>911</v>
      </c>
      <c r="J648" s="72" t="s">
        <v>425</v>
      </c>
      <c r="K648" s="72" t="s">
        <v>420</v>
      </c>
      <c r="L648" s="30" t="s">
        <v>99</v>
      </c>
      <c r="M648" s="30"/>
      <c r="N648" s="130">
        <f>N649</f>
        <v>0</v>
      </c>
      <c r="O648" s="130">
        <f>O649</f>
        <v>0</v>
      </c>
    </row>
    <row r="649" spans="1:15" ht="15" thickBot="1">
      <c r="A649" s="27" t="s">
        <v>436</v>
      </c>
      <c r="B649" s="34">
        <v>911</v>
      </c>
      <c r="C649" s="72" t="s">
        <v>425</v>
      </c>
      <c r="D649" s="72" t="s">
        <v>420</v>
      </c>
      <c r="E649" s="30" t="s">
        <v>99</v>
      </c>
      <c r="F649" s="30" t="s">
        <v>450</v>
      </c>
      <c r="G649" s="130"/>
      <c r="H649" s="27" t="s">
        <v>436</v>
      </c>
      <c r="I649" s="34">
        <v>911</v>
      </c>
      <c r="J649" s="72" t="s">
        <v>425</v>
      </c>
      <c r="K649" s="72" t="s">
        <v>420</v>
      </c>
      <c r="L649" s="30" t="s">
        <v>99</v>
      </c>
      <c r="M649" s="30" t="s">
        <v>450</v>
      </c>
      <c r="N649" s="130"/>
      <c r="O649" s="130"/>
    </row>
    <row r="650" spans="1:15" ht="66.599999999999994" thickBot="1">
      <c r="A650" s="215" t="s">
        <v>978</v>
      </c>
      <c r="B650" s="216">
        <v>911</v>
      </c>
      <c r="C650" s="217" t="s">
        <v>425</v>
      </c>
      <c r="D650" s="217" t="s">
        <v>420</v>
      </c>
      <c r="E650" s="212" t="s">
        <v>981</v>
      </c>
      <c r="F650" s="220"/>
      <c r="G650" s="218">
        <f>G651</f>
        <v>0</v>
      </c>
      <c r="H650" s="215" t="s">
        <v>978</v>
      </c>
      <c r="I650" s="216">
        <v>911</v>
      </c>
      <c r="J650" s="217" t="s">
        <v>425</v>
      </c>
      <c r="K650" s="217" t="s">
        <v>420</v>
      </c>
      <c r="L650" s="212" t="s">
        <v>981</v>
      </c>
      <c r="M650" s="220"/>
      <c r="N650" s="218">
        <f>N651+N654</f>
        <v>0</v>
      </c>
      <c r="O650" s="218">
        <f>O651+O654</f>
        <v>0</v>
      </c>
    </row>
    <row r="651" spans="1:15" ht="53.4" thickBot="1">
      <c r="A651" s="60" t="s">
        <v>308</v>
      </c>
      <c r="B651" s="37">
        <v>911</v>
      </c>
      <c r="C651" s="38" t="s">
        <v>425</v>
      </c>
      <c r="D651" s="38" t="s">
        <v>420</v>
      </c>
      <c r="E651" s="29" t="s">
        <v>100</v>
      </c>
      <c r="F651" s="30"/>
      <c r="G651" s="130">
        <f>G652</f>
        <v>0</v>
      </c>
      <c r="H651" s="60" t="s">
        <v>308</v>
      </c>
      <c r="I651" s="37">
        <v>911</v>
      </c>
      <c r="J651" s="38" t="s">
        <v>425</v>
      </c>
      <c r="K651" s="38" t="s">
        <v>420</v>
      </c>
      <c r="L651" s="29" t="s">
        <v>100</v>
      </c>
      <c r="M651" s="30"/>
      <c r="N651" s="130">
        <f t="shared" ref="N651:O652" si="25">N652</f>
        <v>0</v>
      </c>
      <c r="O651" s="130">
        <f t="shared" si="25"/>
        <v>0</v>
      </c>
    </row>
    <row r="652" spans="1:15" ht="40.200000000000003" thickBot="1">
      <c r="A652" s="167" t="s">
        <v>55</v>
      </c>
      <c r="B652" s="34">
        <v>911</v>
      </c>
      <c r="C652" s="72" t="s">
        <v>425</v>
      </c>
      <c r="D652" s="72" t="s">
        <v>420</v>
      </c>
      <c r="E652" s="30" t="s">
        <v>101</v>
      </c>
      <c r="F652" s="30"/>
      <c r="G652" s="130">
        <f>G653</f>
        <v>0</v>
      </c>
      <c r="H652" s="251" t="s">
        <v>55</v>
      </c>
      <c r="I652" s="34">
        <v>911</v>
      </c>
      <c r="J652" s="72" t="s">
        <v>425</v>
      </c>
      <c r="K652" s="72" t="s">
        <v>420</v>
      </c>
      <c r="L652" s="30" t="s">
        <v>101</v>
      </c>
      <c r="M652" s="30"/>
      <c r="N652" s="130">
        <f t="shared" si="25"/>
        <v>0</v>
      </c>
      <c r="O652" s="130">
        <f t="shared" si="25"/>
        <v>0</v>
      </c>
    </row>
    <row r="653" spans="1:15" ht="15" thickBot="1">
      <c r="A653" s="27" t="s">
        <v>436</v>
      </c>
      <c r="B653" s="34">
        <v>911</v>
      </c>
      <c r="C653" s="72" t="s">
        <v>425</v>
      </c>
      <c r="D653" s="72" t="s">
        <v>420</v>
      </c>
      <c r="E653" s="30" t="s">
        <v>101</v>
      </c>
      <c r="F653" s="30" t="s">
        <v>450</v>
      </c>
      <c r="G653" s="130"/>
      <c r="H653" s="27" t="s">
        <v>436</v>
      </c>
      <c r="I653" s="34">
        <v>911</v>
      </c>
      <c r="J653" s="72" t="s">
        <v>425</v>
      </c>
      <c r="K653" s="72" t="s">
        <v>420</v>
      </c>
      <c r="L653" s="30" t="s">
        <v>101</v>
      </c>
      <c r="M653" s="30" t="s">
        <v>450</v>
      </c>
      <c r="N653" s="130"/>
      <c r="O653" s="130"/>
    </row>
    <row r="654" spans="1:15" s="18" customFormat="1" ht="27" thickBot="1">
      <c r="A654" s="184" t="s">
        <v>980</v>
      </c>
      <c r="B654" s="37">
        <v>911</v>
      </c>
      <c r="C654" s="38" t="s">
        <v>425</v>
      </c>
      <c r="D654" s="38" t="s">
        <v>420</v>
      </c>
      <c r="E654" s="29" t="s">
        <v>1049</v>
      </c>
      <c r="F654" s="9"/>
      <c r="G654" s="129">
        <f>G655</f>
        <v>0</v>
      </c>
      <c r="H654" s="184" t="s">
        <v>980</v>
      </c>
      <c r="I654" s="37">
        <v>911</v>
      </c>
      <c r="J654" s="38" t="s">
        <v>425</v>
      </c>
      <c r="K654" s="38" t="s">
        <v>420</v>
      </c>
      <c r="L654" s="29" t="s">
        <v>1049</v>
      </c>
      <c r="M654" s="9"/>
      <c r="N654" s="129">
        <f>N655</f>
        <v>0</v>
      </c>
      <c r="O654" s="129">
        <f>O655</f>
        <v>0</v>
      </c>
    </row>
    <row r="655" spans="1:15" s="18" customFormat="1" ht="40.200000000000003" thickBot="1">
      <c r="A655" s="417" t="s">
        <v>55</v>
      </c>
      <c r="B655" s="34">
        <v>911</v>
      </c>
      <c r="C655" s="72" t="s">
        <v>425</v>
      </c>
      <c r="D655" s="72" t="s">
        <v>420</v>
      </c>
      <c r="E655" s="30" t="s">
        <v>1050</v>
      </c>
      <c r="F655" s="8"/>
      <c r="G655" s="130">
        <f>G656</f>
        <v>0</v>
      </c>
      <c r="H655" s="417" t="s">
        <v>55</v>
      </c>
      <c r="I655" s="34">
        <v>911</v>
      </c>
      <c r="J655" s="72" t="s">
        <v>425</v>
      </c>
      <c r="K655" s="72" t="s">
        <v>420</v>
      </c>
      <c r="L655" s="30" t="s">
        <v>1050</v>
      </c>
      <c r="M655" s="8"/>
      <c r="N655" s="130">
        <f>N656</f>
        <v>0</v>
      </c>
      <c r="O655" s="130">
        <f>O656</f>
        <v>0</v>
      </c>
    </row>
    <row r="656" spans="1:15" s="18" customFormat="1" ht="15" thickBot="1">
      <c r="A656" s="187" t="s">
        <v>436</v>
      </c>
      <c r="B656" s="34">
        <v>911</v>
      </c>
      <c r="C656" s="72" t="s">
        <v>425</v>
      </c>
      <c r="D656" s="72" t="s">
        <v>420</v>
      </c>
      <c r="E656" s="30" t="s">
        <v>1050</v>
      </c>
      <c r="F656" s="8" t="s">
        <v>450</v>
      </c>
      <c r="G656" s="130"/>
      <c r="H656" s="187" t="s">
        <v>436</v>
      </c>
      <c r="I656" s="34">
        <v>911</v>
      </c>
      <c r="J656" s="72" t="s">
        <v>425</v>
      </c>
      <c r="K656" s="72" t="s">
        <v>420</v>
      </c>
      <c r="L656" s="30" t="s">
        <v>1050</v>
      </c>
      <c r="M656" s="8" t="s">
        <v>450</v>
      </c>
      <c r="N656" s="130"/>
      <c r="O656" s="130"/>
    </row>
    <row r="657" spans="1:15" ht="27" thickBot="1">
      <c r="A657" s="76" t="s">
        <v>298</v>
      </c>
      <c r="B657" s="77">
        <v>911</v>
      </c>
      <c r="C657" s="78" t="s">
        <v>425</v>
      </c>
      <c r="D657" s="78" t="s">
        <v>422</v>
      </c>
      <c r="E657" s="78"/>
      <c r="F657" s="78"/>
      <c r="G657" s="149">
        <f>G658+G675+G681</f>
        <v>3875</v>
      </c>
      <c r="H657" s="76" t="s">
        <v>298</v>
      </c>
      <c r="I657" s="77">
        <v>911</v>
      </c>
      <c r="J657" s="78" t="s">
        <v>425</v>
      </c>
      <c r="K657" s="78" t="s">
        <v>422</v>
      </c>
      <c r="L657" s="78"/>
      <c r="M657" s="78"/>
      <c r="N657" s="149">
        <f>N658+N675+N681</f>
        <v>3780</v>
      </c>
      <c r="O657" s="149">
        <f>O658+O675+O681</f>
        <v>3780</v>
      </c>
    </row>
    <row r="658" spans="1:15" s="18" customFormat="1" ht="54" thickBot="1">
      <c r="A658" s="25" t="s">
        <v>972</v>
      </c>
      <c r="B658" s="81">
        <v>911</v>
      </c>
      <c r="C658" s="82" t="s">
        <v>425</v>
      </c>
      <c r="D658" s="82" t="s">
        <v>422</v>
      </c>
      <c r="E658" s="132" t="s">
        <v>84</v>
      </c>
      <c r="F658" s="132"/>
      <c r="G658" s="129">
        <f>G659</f>
        <v>3875</v>
      </c>
      <c r="H658" s="25" t="s">
        <v>972</v>
      </c>
      <c r="I658" s="81">
        <v>911</v>
      </c>
      <c r="J658" s="82" t="s">
        <v>425</v>
      </c>
      <c r="K658" s="82" t="s">
        <v>422</v>
      </c>
      <c r="L658" s="132" t="s">
        <v>84</v>
      </c>
      <c r="M658" s="132"/>
      <c r="N658" s="129">
        <f>N659</f>
        <v>3780</v>
      </c>
      <c r="O658" s="129">
        <f>O659</f>
        <v>3780</v>
      </c>
    </row>
    <row r="659" spans="1:15" ht="106.2" thickBot="1">
      <c r="A659" s="52" t="s">
        <v>973</v>
      </c>
      <c r="B659" s="37">
        <v>911</v>
      </c>
      <c r="C659" s="38" t="s">
        <v>425</v>
      </c>
      <c r="D659" s="38" t="s">
        <v>422</v>
      </c>
      <c r="E659" s="29" t="s">
        <v>85</v>
      </c>
      <c r="F659" s="30"/>
      <c r="G659" s="129">
        <f>G660+G663+G666+G669+G673+G671</f>
        <v>3875</v>
      </c>
      <c r="H659" s="52" t="s">
        <v>973</v>
      </c>
      <c r="I659" s="37">
        <v>911</v>
      </c>
      <c r="J659" s="38" t="s">
        <v>425</v>
      </c>
      <c r="K659" s="38" t="s">
        <v>422</v>
      </c>
      <c r="L659" s="29" t="s">
        <v>85</v>
      </c>
      <c r="M659" s="30"/>
      <c r="N659" s="129">
        <f>N660+N663+N666+N669+N673+N671</f>
        <v>3780</v>
      </c>
      <c r="O659" s="129">
        <f>O660+O663+O666+O669+O673+O671</f>
        <v>3780</v>
      </c>
    </row>
    <row r="660" spans="1:15" ht="15" thickBot="1">
      <c r="A660" s="53" t="s">
        <v>448</v>
      </c>
      <c r="B660" s="150">
        <v>911</v>
      </c>
      <c r="C660" s="71" t="s">
        <v>425</v>
      </c>
      <c r="D660" s="71" t="s">
        <v>422</v>
      </c>
      <c r="E660" s="8" t="s">
        <v>86</v>
      </c>
      <c r="F660" s="8"/>
      <c r="G660" s="21">
        <f>G661+G662</f>
        <v>3750</v>
      </c>
      <c r="H660" s="53" t="s">
        <v>448</v>
      </c>
      <c r="I660" s="150">
        <v>911</v>
      </c>
      <c r="J660" s="71" t="s">
        <v>425</v>
      </c>
      <c r="K660" s="71" t="s">
        <v>422</v>
      </c>
      <c r="L660" s="8" t="s">
        <v>86</v>
      </c>
      <c r="M660" s="8"/>
      <c r="N660" s="21">
        <f>N661+N662</f>
        <v>3750</v>
      </c>
      <c r="O660" s="21">
        <f>O661+O662</f>
        <v>3750</v>
      </c>
    </row>
    <row r="661" spans="1:15" ht="37.200000000000003" thickBot="1">
      <c r="A661" s="5" t="s">
        <v>439</v>
      </c>
      <c r="B661" s="33">
        <v>911</v>
      </c>
      <c r="C661" s="8" t="s">
        <v>425</v>
      </c>
      <c r="D661" s="8" t="s">
        <v>422</v>
      </c>
      <c r="E661" s="8" t="s">
        <v>86</v>
      </c>
      <c r="F661" s="8" t="s">
        <v>341</v>
      </c>
      <c r="G661" s="21">
        <v>3750</v>
      </c>
      <c r="H661" s="5" t="s">
        <v>439</v>
      </c>
      <c r="I661" s="33">
        <v>911</v>
      </c>
      <c r="J661" s="8" t="s">
        <v>425</v>
      </c>
      <c r="K661" s="8" t="s">
        <v>422</v>
      </c>
      <c r="L661" s="8" t="s">
        <v>86</v>
      </c>
      <c r="M661" s="8" t="s">
        <v>341</v>
      </c>
      <c r="N661" s="21">
        <v>3750</v>
      </c>
      <c r="O661" s="21">
        <v>3750</v>
      </c>
    </row>
    <row r="662" spans="1:15" ht="15" thickBot="1">
      <c r="A662" s="5" t="s">
        <v>444</v>
      </c>
      <c r="B662" s="33">
        <v>911</v>
      </c>
      <c r="C662" s="8" t="s">
        <v>425</v>
      </c>
      <c r="D662" s="8" t="s">
        <v>422</v>
      </c>
      <c r="E662" s="8" t="s">
        <v>86</v>
      </c>
      <c r="F662" s="8" t="s">
        <v>259</v>
      </c>
      <c r="G662" s="21"/>
      <c r="H662" s="5" t="s">
        <v>444</v>
      </c>
      <c r="I662" s="33">
        <v>911</v>
      </c>
      <c r="J662" s="8" t="s">
        <v>425</v>
      </c>
      <c r="K662" s="8" t="s">
        <v>422</v>
      </c>
      <c r="L662" s="8" t="s">
        <v>86</v>
      </c>
      <c r="M662" s="8" t="s">
        <v>259</v>
      </c>
      <c r="N662" s="21"/>
      <c r="O662" s="21"/>
    </row>
    <row r="663" spans="1:15" ht="27" thickBot="1">
      <c r="A663" s="167" t="s">
        <v>449</v>
      </c>
      <c r="B663" s="150">
        <v>911</v>
      </c>
      <c r="C663" s="71" t="s">
        <v>425</v>
      </c>
      <c r="D663" s="71" t="s">
        <v>422</v>
      </c>
      <c r="E663" s="8" t="s">
        <v>87</v>
      </c>
      <c r="F663" s="8"/>
      <c r="G663" s="21">
        <f>G664+G665</f>
        <v>125</v>
      </c>
      <c r="H663" s="251" t="s">
        <v>449</v>
      </c>
      <c r="I663" s="150">
        <v>911</v>
      </c>
      <c r="J663" s="71" t="s">
        <v>425</v>
      </c>
      <c r="K663" s="71" t="s">
        <v>422</v>
      </c>
      <c r="L663" s="8" t="s">
        <v>87</v>
      </c>
      <c r="M663" s="8"/>
      <c r="N663" s="21">
        <f>N664+N665</f>
        <v>30</v>
      </c>
      <c r="O663" s="21">
        <f>O664+O665</f>
        <v>30</v>
      </c>
    </row>
    <row r="664" spans="1:15" ht="15" thickBot="1">
      <c r="A664" s="27" t="s">
        <v>436</v>
      </c>
      <c r="B664" s="33">
        <v>911</v>
      </c>
      <c r="C664" s="8" t="s">
        <v>425</v>
      </c>
      <c r="D664" s="8" t="s">
        <v>422</v>
      </c>
      <c r="E664" s="8" t="s">
        <v>87</v>
      </c>
      <c r="F664" s="8" t="s">
        <v>450</v>
      </c>
      <c r="G664" s="21">
        <f>95+30</f>
        <v>125</v>
      </c>
      <c r="H664" s="27" t="s">
        <v>436</v>
      </c>
      <c r="I664" s="33">
        <v>911</v>
      </c>
      <c r="J664" s="8" t="s">
        <v>425</v>
      </c>
      <c r="K664" s="8" t="s">
        <v>422</v>
      </c>
      <c r="L664" s="8" t="s">
        <v>87</v>
      </c>
      <c r="M664" s="8" t="s">
        <v>450</v>
      </c>
      <c r="N664" s="21">
        <v>30</v>
      </c>
      <c r="O664" s="21">
        <v>30</v>
      </c>
    </row>
    <row r="665" spans="1:15" ht="15" thickBot="1">
      <c r="A665" s="43" t="s">
        <v>437</v>
      </c>
      <c r="B665" s="33">
        <v>911</v>
      </c>
      <c r="C665" s="8" t="s">
        <v>425</v>
      </c>
      <c r="D665" s="8" t="s">
        <v>422</v>
      </c>
      <c r="E665" s="8" t="s">
        <v>87</v>
      </c>
      <c r="F665" s="8" t="s">
        <v>340</v>
      </c>
      <c r="G665" s="21"/>
      <c r="H665" s="43" t="s">
        <v>437</v>
      </c>
      <c r="I665" s="33">
        <v>911</v>
      </c>
      <c r="J665" s="8" t="s">
        <v>425</v>
      </c>
      <c r="K665" s="8" t="s">
        <v>422</v>
      </c>
      <c r="L665" s="8" t="s">
        <v>87</v>
      </c>
      <c r="M665" s="8" t="s">
        <v>340</v>
      </c>
      <c r="N665" s="21"/>
      <c r="O665" s="21"/>
    </row>
    <row r="666" spans="1:15" ht="27" thickBot="1">
      <c r="A666" s="167" t="s">
        <v>0</v>
      </c>
      <c r="B666" s="150">
        <v>911</v>
      </c>
      <c r="C666" s="71" t="s">
        <v>425</v>
      </c>
      <c r="D666" s="71" t="s">
        <v>422</v>
      </c>
      <c r="E666" s="8" t="s">
        <v>88</v>
      </c>
      <c r="F666" s="8"/>
      <c r="G666" s="21">
        <f>G668+G667</f>
        <v>0</v>
      </c>
      <c r="H666" s="251" t="s">
        <v>0</v>
      </c>
      <c r="I666" s="150">
        <v>911</v>
      </c>
      <c r="J666" s="71" t="s">
        <v>425</v>
      </c>
      <c r="K666" s="71" t="s">
        <v>422</v>
      </c>
      <c r="L666" s="8" t="s">
        <v>88</v>
      </c>
      <c r="M666" s="8"/>
      <c r="N666" s="21">
        <f>N668+N667</f>
        <v>0</v>
      </c>
      <c r="O666" s="21">
        <f>O668+O667</f>
        <v>0</v>
      </c>
    </row>
    <row r="667" spans="1:15" ht="40.200000000000003" thickBot="1">
      <c r="A667" s="167" t="s">
        <v>439</v>
      </c>
      <c r="B667" s="150">
        <v>911</v>
      </c>
      <c r="C667" s="71" t="s">
        <v>425</v>
      </c>
      <c r="D667" s="71" t="s">
        <v>422</v>
      </c>
      <c r="E667" s="8" t="s">
        <v>88</v>
      </c>
      <c r="F667" s="8" t="s">
        <v>341</v>
      </c>
      <c r="G667" s="21"/>
      <c r="H667" s="251" t="s">
        <v>439</v>
      </c>
      <c r="I667" s="150">
        <v>911</v>
      </c>
      <c r="J667" s="71" t="s">
        <v>425</v>
      </c>
      <c r="K667" s="71" t="s">
        <v>422</v>
      </c>
      <c r="L667" s="8" t="s">
        <v>88</v>
      </c>
      <c r="M667" s="8" t="s">
        <v>341</v>
      </c>
      <c r="N667" s="21"/>
      <c r="O667" s="21"/>
    </row>
    <row r="668" spans="1:15" ht="15" thickBot="1">
      <c r="A668" s="27" t="s">
        <v>436</v>
      </c>
      <c r="B668" s="33">
        <v>911</v>
      </c>
      <c r="C668" s="8" t="s">
        <v>425</v>
      </c>
      <c r="D668" s="8" t="s">
        <v>422</v>
      </c>
      <c r="E668" s="8" t="s">
        <v>88</v>
      </c>
      <c r="F668" s="8" t="s">
        <v>450</v>
      </c>
      <c r="G668" s="21"/>
      <c r="H668" s="27" t="s">
        <v>436</v>
      </c>
      <c r="I668" s="33">
        <v>911</v>
      </c>
      <c r="J668" s="8" t="s">
        <v>425</v>
      </c>
      <c r="K668" s="8" t="s">
        <v>422</v>
      </c>
      <c r="L668" s="8" t="s">
        <v>88</v>
      </c>
      <c r="M668" s="8" t="s">
        <v>450</v>
      </c>
      <c r="N668" s="21"/>
      <c r="O668" s="21"/>
    </row>
    <row r="669" spans="1:15" ht="27" thickBot="1">
      <c r="A669" s="54" t="s">
        <v>2</v>
      </c>
      <c r="B669" s="150">
        <v>911</v>
      </c>
      <c r="C669" s="71" t="s">
        <v>425</v>
      </c>
      <c r="D669" s="71" t="s">
        <v>422</v>
      </c>
      <c r="E669" s="8" t="s">
        <v>89</v>
      </c>
      <c r="F669" s="8"/>
      <c r="G669" s="16">
        <f>G670</f>
        <v>0</v>
      </c>
      <c r="H669" s="54" t="s">
        <v>2</v>
      </c>
      <c r="I669" s="150">
        <v>911</v>
      </c>
      <c r="J669" s="71" t="s">
        <v>425</v>
      </c>
      <c r="K669" s="71" t="s">
        <v>422</v>
      </c>
      <c r="L669" s="8" t="s">
        <v>89</v>
      </c>
      <c r="M669" s="8"/>
      <c r="N669" s="16">
        <f>N670</f>
        <v>0</v>
      </c>
      <c r="O669" s="16">
        <f>O670</f>
        <v>0</v>
      </c>
    </row>
    <row r="670" spans="1:15" ht="15" thickBot="1">
      <c r="A670" s="27" t="s">
        <v>436</v>
      </c>
      <c r="B670" s="33">
        <v>911</v>
      </c>
      <c r="C670" s="8" t="s">
        <v>425</v>
      </c>
      <c r="D670" s="8" t="s">
        <v>422</v>
      </c>
      <c r="E670" s="8" t="s">
        <v>89</v>
      </c>
      <c r="F670" s="8" t="s">
        <v>450</v>
      </c>
      <c r="G670" s="16"/>
      <c r="H670" s="27" t="s">
        <v>436</v>
      </c>
      <c r="I670" s="33">
        <v>911</v>
      </c>
      <c r="J670" s="8" t="s">
        <v>425</v>
      </c>
      <c r="K670" s="8" t="s">
        <v>422</v>
      </c>
      <c r="L670" s="8" t="s">
        <v>89</v>
      </c>
      <c r="M670" s="8" t="s">
        <v>450</v>
      </c>
      <c r="N670" s="16"/>
      <c r="O670" s="16"/>
    </row>
    <row r="671" spans="1:15" ht="40.200000000000003" thickBot="1">
      <c r="A671" s="54" t="s">
        <v>957</v>
      </c>
      <c r="B671" s="150">
        <v>911</v>
      </c>
      <c r="C671" s="71" t="s">
        <v>425</v>
      </c>
      <c r="D671" s="71" t="s">
        <v>422</v>
      </c>
      <c r="E671" s="8" t="s">
        <v>738</v>
      </c>
      <c r="F671" s="8"/>
      <c r="G671" s="16">
        <f>G672</f>
        <v>0</v>
      </c>
      <c r="H671" s="54" t="s">
        <v>957</v>
      </c>
      <c r="I671" s="150">
        <v>911</v>
      </c>
      <c r="J671" s="71" t="s">
        <v>425</v>
      </c>
      <c r="K671" s="71" t="s">
        <v>422</v>
      </c>
      <c r="L671" s="8" t="s">
        <v>738</v>
      </c>
      <c r="M671" s="8"/>
      <c r="N671" s="16">
        <f>N672</f>
        <v>0</v>
      </c>
      <c r="O671" s="16">
        <f>O672</f>
        <v>0</v>
      </c>
    </row>
    <row r="672" spans="1:15" ht="15" thickBot="1">
      <c r="A672" s="27" t="s">
        <v>436</v>
      </c>
      <c r="B672" s="33">
        <v>911</v>
      </c>
      <c r="C672" s="8" t="s">
        <v>425</v>
      </c>
      <c r="D672" s="8" t="s">
        <v>422</v>
      </c>
      <c r="E672" s="8" t="s">
        <v>738</v>
      </c>
      <c r="F672" s="8" t="s">
        <v>450</v>
      </c>
      <c r="G672" s="16"/>
      <c r="H672" s="27" t="s">
        <v>436</v>
      </c>
      <c r="I672" s="33">
        <v>911</v>
      </c>
      <c r="J672" s="8" t="s">
        <v>425</v>
      </c>
      <c r="K672" s="8" t="s">
        <v>422</v>
      </c>
      <c r="L672" s="8" t="s">
        <v>738</v>
      </c>
      <c r="M672" s="8" t="s">
        <v>450</v>
      </c>
      <c r="N672" s="16"/>
      <c r="O672" s="16"/>
    </row>
    <row r="673" spans="1:15" ht="84.6" thickBot="1">
      <c r="A673" s="27" t="s">
        <v>654</v>
      </c>
      <c r="B673" s="150">
        <v>911</v>
      </c>
      <c r="C673" s="71" t="s">
        <v>425</v>
      </c>
      <c r="D673" s="71" t="s">
        <v>422</v>
      </c>
      <c r="E673" s="8" t="s">
        <v>659</v>
      </c>
      <c r="F673" s="8"/>
      <c r="G673" s="16">
        <f>G674</f>
        <v>0</v>
      </c>
      <c r="H673" s="27" t="s">
        <v>654</v>
      </c>
      <c r="I673" s="150">
        <v>911</v>
      </c>
      <c r="J673" s="71" t="s">
        <v>425</v>
      </c>
      <c r="K673" s="71" t="s">
        <v>422</v>
      </c>
      <c r="L673" s="8" t="s">
        <v>659</v>
      </c>
      <c r="M673" s="8"/>
      <c r="N673" s="16">
        <f>N674</f>
        <v>0</v>
      </c>
      <c r="O673" s="16">
        <f>O674</f>
        <v>0</v>
      </c>
    </row>
    <row r="674" spans="1:15" ht="37.200000000000003" thickBot="1">
      <c r="A674" s="5" t="s">
        <v>439</v>
      </c>
      <c r="B674" s="33">
        <v>911</v>
      </c>
      <c r="C674" s="8" t="s">
        <v>425</v>
      </c>
      <c r="D674" s="8" t="s">
        <v>422</v>
      </c>
      <c r="E674" s="8" t="s">
        <v>659</v>
      </c>
      <c r="F674" s="8" t="s">
        <v>341</v>
      </c>
      <c r="G674" s="16"/>
      <c r="H674" s="5" t="s">
        <v>439</v>
      </c>
      <c r="I674" s="33">
        <v>911</v>
      </c>
      <c r="J674" s="8" t="s">
        <v>425</v>
      </c>
      <c r="K674" s="8" t="s">
        <v>422</v>
      </c>
      <c r="L674" s="8" t="s">
        <v>659</v>
      </c>
      <c r="M674" s="8" t="s">
        <v>341</v>
      </c>
      <c r="N674" s="16"/>
      <c r="O674" s="16"/>
    </row>
    <row r="675" spans="1:15" ht="53.4" thickBot="1">
      <c r="A675" s="60" t="s">
        <v>614</v>
      </c>
      <c r="B675" s="37">
        <v>911</v>
      </c>
      <c r="C675" s="38" t="s">
        <v>425</v>
      </c>
      <c r="D675" s="38" t="s">
        <v>422</v>
      </c>
      <c r="E675" s="29" t="s">
        <v>96</v>
      </c>
      <c r="F675" s="30"/>
      <c r="G675" s="129">
        <f>G676</f>
        <v>0</v>
      </c>
      <c r="H675" s="60" t="s">
        <v>614</v>
      </c>
      <c r="I675" s="37">
        <v>911</v>
      </c>
      <c r="J675" s="38" t="s">
        <v>425</v>
      </c>
      <c r="K675" s="38" t="s">
        <v>422</v>
      </c>
      <c r="L675" s="29" t="s">
        <v>96</v>
      </c>
      <c r="M675" s="30"/>
      <c r="N675" s="129">
        <f>N676</f>
        <v>0</v>
      </c>
      <c r="O675" s="129">
        <f>O676</f>
        <v>0</v>
      </c>
    </row>
    <row r="676" spans="1:15" ht="53.4" thickBot="1">
      <c r="A676" s="60" t="s">
        <v>307</v>
      </c>
      <c r="B676" s="37">
        <v>911</v>
      </c>
      <c r="C676" s="38" t="s">
        <v>425</v>
      </c>
      <c r="D676" s="38" t="s">
        <v>422</v>
      </c>
      <c r="E676" s="29" t="s">
        <v>97</v>
      </c>
      <c r="F676" s="30"/>
      <c r="G676" s="129">
        <f>G677+G679</f>
        <v>0</v>
      </c>
      <c r="H676" s="60" t="s">
        <v>307</v>
      </c>
      <c r="I676" s="37">
        <v>911</v>
      </c>
      <c r="J676" s="38" t="s">
        <v>425</v>
      </c>
      <c r="K676" s="38" t="s">
        <v>422</v>
      </c>
      <c r="L676" s="29" t="s">
        <v>97</v>
      </c>
      <c r="M676" s="30"/>
      <c r="N676" s="129">
        <f>N677+N679</f>
        <v>0</v>
      </c>
      <c r="O676" s="129">
        <f>O677+O679</f>
        <v>0</v>
      </c>
    </row>
    <row r="677" spans="1:15" ht="27" thickBot="1">
      <c r="A677" s="167" t="s">
        <v>449</v>
      </c>
      <c r="B677" s="34">
        <v>911</v>
      </c>
      <c r="C677" s="72" t="s">
        <v>425</v>
      </c>
      <c r="D677" s="72" t="s">
        <v>422</v>
      </c>
      <c r="E677" s="30" t="s">
        <v>98</v>
      </c>
      <c r="F677" s="29"/>
      <c r="G677" s="130">
        <f>G678</f>
        <v>0</v>
      </c>
      <c r="H677" s="251" t="s">
        <v>449</v>
      </c>
      <c r="I677" s="34">
        <v>911</v>
      </c>
      <c r="J677" s="72" t="s">
        <v>425</v>
      </c>
      <c r="K677" s="72" t="s">
        <v>422</v>
      </c>
      <c r="L677" s="30" t="s">
        <v>98</v>
      </c>
      <c r="M677" s="29"/>
      <c r="N677" s="130">
        <f>N678</f>
        <v>0</v>
      </c>
      <c r="O677" s="130">
        <f>O678</f>
        <v>0</v>
      </c>
    </row>
    <row r="678" spans="1:15" ht="15" thickBot="1">
      <c r="A678" s="27" t="s">
        <v>436</v>
      </c>
      <c r="B678" s="34">
        <v>911</v>
      </c>
      <c r="C678" s="72" t="s">
        <v>425</v>
      </c>
      <c r="D678" s="72" t="s">
        <v>422</v>
      </c>
      <c r="E678" s="30" t="s">
        <v>98</v>
      </c>
      <c r="F678" s="30" t="s">
        <v>450</v>
      </c>
      <c r="G678" s="130"/>
      <c r="H678" s="27" t="s">
        <v>436</v>
      </c>
      <c r="I678" s="34">
        <v>911</v>
      </c>
      <c r="J678" s="72" t="s">
        <v>425</v>
      </c>
      <c r="K678" s="72" t="s">
        <v>422</v>
      </c>
      <c r="L678" s="30" t="s">
        <v>98</v>
      </c>
      <c r="M678" s="30" t="s">
        <v>450</v>
      </c>
      <c r="N678" s="130"/>
      <c r="O678" s="130"/>
    </row>
    <row r="679" spans="1:15" ht="27" thickBot="1">
      <c r="A679" s="167" t="s">
        <v>2</v>
      </c>
      <c r="B679" s="34">
        <v>911</v>
      </c>
      <c r="C679" s="72" t="s">
        <v>425</v>
      </c>
      <c r="D679" s="72" t="s">
        <v>422</v>
      </c>
      <c r="E679" s="30" t="s">
        <v>99</v>
      </c>
      <c r="F679" s="30"/>
      <c r="G679" s="130">
        <f>G680</f>
        <v>0</v>
      </c>
      <c r="H679" s="251" t="s">
        <v>2</v>
      </c>
      <c r="I679" s="34">
        <v>911</v>
      </c>
      <c r="J679" s="72" t="s">
        <v>425</v>
      </c>
      <c r="K679" s="72" t="s">
        <v>422</v>
      </c>
      <c r="L679" s="30" t="s">
        <v>99</v>
      </c>
      <c r="M679" s="30"/>
      <c r="N679" s="130">
        <f>N680</f>
        <v>0</v>
      </c>
      <c r="O679" s="130">
        <f>O680</f>
        <v>0</v>
      </c>
    </row>
    <row r="680" spans="1:15" ht="15" thickBot="1">
      <c r="A680" s="27" t="s">
        <v>436</v>
      </c>
      <c r="B680" s="34">
        <v>911</v>
      </c>
      <c r="C680" s="72" t="s">
        <v>425</v>
      </c>
      <c r="D680" s="72" t="s">
        <v>422</v>
      </c>
      <c r="E680" s="30" t="s">
        <v>99</v>
      </c>
      <c r="F680" s="30" t="s">
        <v>450</v>
      </c>
      <c r="G680" s="130"/>
      <c r="H680" s="27" t="s">
        <v>436</v>
      </c>
      <c r="I680" s="34">
        <v>911</v>
      </c>
      <c r="J680" s="72" t="s">
        <v>425</v>
      </c>
      <c r="K680" s="72" t="s">
        <v>422</v>
      </c>
      <c r="L680" s="30" t="s">
        <v>99</v>
      </c>
      <c r="M680" s="30" t="s">
        <v>450</v>
      </c>
      <c r="N680" s="130"/>
      <c r="O680" s="130"/>
    </row>
    <row r="681" spans="1:15" ht="66.599999999999994" thickBot="1">
      <c r="A681" s="60" t="s">
        <v>613</v>
      </c>
      <c r="B681" s="37">
        <v>911</v>
      </c>
      <c r="C681" s="38" t="s">
        <v>425</v>
      </c>
      <c r="D681" s="38" t="s">
        <v>422</v>
      </c>
      <c r="E681" s="29" t="s">
        <v>981</v>
      </c>
      <c r="F681" s="30"/>
      <c r="G681" s="130">
        <f>G682</f>
        <v>0</v>
      </c>
      <c r="H681" s="60" t="s">
        <v>613</v>
      </c>
      <c r="I681" s="37">
        <v>911</v>
      </c>
      <c r="J681" s="38" t="s">
        <v>425</v>
      </c>
      <c r="K681" s="38" t="s">
        <v>422</v>
      </c>
      <c r="L681" s="29" t="s">
        <v>981</v>
      </c>
      <c r="M681" s="30"/>
      <c r="N681" s="130">
        <f t="shared" ref="N681:O683" si="26">N682</f>
        <v>0</v>
      </c>
      <c r="O681" s="130">
        <f t="shared" si="26"/>
        <v>0</v>
      </c>
    </row>
    <row r="682" spans="1:15" ht="27" thickBot="1">
      <c r="A682" s="60" t="s">
        <v>979</v>
      </c>
      <c r="B682" s="37">
        <v>911</v>
      </c>
      <c r="C682" s="38" t="s">
        <v>425</v>
      </c>
      <c r="D682" s="38" t="s">
        <v>422</v>
      </c>
      <c r="E682" s="29" t="s">
        <v>100</v>
      </c>
      <c r="F682" s="131"/>
      <c r="G682" s="129">
        <f>G683</f>
        <v>0</v>
      </c>
      <c r="H682" s="60" t="s">
        <v>979</v>
      </c>
      <c r="I682" s="37">
        <v>911</v>
      </c>
      <c r="J682" s="38" t="s">
        <v>425</v>
      </c>
      <c r="K682" s="38" t="s">
        <v>422</v>
      </c>
      <c r="L682" s="29" t="s">
        <v>100</v>
      </c>
      <c r="M682" s="131"/>
      <c r="N682" s="129">
        <f t="shared" si="26"/>
        <v>0</v>
      </c>
      <c r="O682" s="129">
        <f t="shared" si="26"/>
        <v>0</v>
      </c>
    </row>
    <row r="683" spans="1:15" ht="40.200000000000003" thickBot="1">
      <c r="A683" s="167" t="s">
        <v>55</v>
      </c>
      <c r="B683" s="34">
        <v>911</v>
      </c>
      <c r="C683" s="72" t="s">
        <v>425</v>
      </c>
      <c r="D683" s="72" t="s">
        <v>422</v>
      </c>
      <c r="E683" s="30" t="s">
        <v>101</v>
      </c>
      <c r="F683" s="29"/>
      <c r="G683" s="130">
        <f>G684</f>
        <v>0</v>
      </c>
      <c r="H683" s="251" t="s">
        <v>55</v>
      </c>
      <c r="I683" s="34">
        <v>911</v>
      </c>
      <c r="J683" s="72" t="s">
        <v>425</v>
      </c>
      <c r="K683" s="72" t="s">
        <v>422</v>
      </c>
      <c r="L683" s="30" t="s">
        <v>101</v>
      </c>
      <c r="M683" s="29"/>
      <c r="N683" s="130">
        <f t="shared" si="26"/>
        <v>0</v>
      </c>
      <c r="O683" s="130">
        <f t="shared" si="26"/>
        <v>0</v>
      </c>
    </row>
    <row r="684" spans="1:15" ht="15" thickBot="1">
      <c r="A684" s="385" t="s">
        <v>436</v>
      </c>
      <c r="B684" s="427">
        <v>911</v>
      </c>
      <c r="C684" s="274" t="s">
        <v>425</v>
      </c>
      <c r="D684" s="274" t="s">
        <v>422</v>
      </c>
      <c r="E684" s="263" t="s">
        <v>101</v>
      </c>
      <c r="F684" s="263" t="s">
        <v>450</v>
      </c>
      <c r="G684" s="139"/>
      <c r="H684" s="385" t="s">
        <v>436</v>
      </c>
      <c r="I684" s="427">
        <v>911</v>
      </c>
      <c r="J684" s="274" t="s">
        <v>425</v>
      </c>
      <c r="K684" s="274" t="s">
        <v>422</v>
      </c>
      <c r="L684" s="263" t="s">
        <v>101</v>
      </c>
      <c r="M684" s="263" t="s">
        <v>450</v>
      </c>
      <c r="N684" s="139"/>
      <c r="O684" s="139"/>
    </row>
    <row r="685" spans="1:15" ht="60" customHeight="1" thickBot="1">
      <c r="A685" s="488" t="s">
        <v>606</v>
      </c>
      <c r="B685" s="489">
        <v>912</v>
      </c>
      <c r="C685" s="490"/>
      <c r="D685" s="491"/>
      <c r="E685" s="480"/>
      <c r="F685" s="481"/>
      <c r="G685" s="482">
        <f>G686+G703</f>
        <v>3885</v>
      </c>
      <c r="H685" s="488" t="s">
        <v>606</v>
      </c>
      <c r="I685" s="489">
        <v>912</v>
      </c>
      <c r="J685" s="490"/>
      <c r="K685" s="491"/>
      <c r="L685" s="480"/>
      <c r="M685" s="481"/>
      <c r="N685" s="482">
        <f>N686+N703</f>
        <v>3780</v>
      </c>
      <c r="O685" s="482">
        <f>O686+O703</f>
        <v>3780</v>
      </c>
    </row>
    <row r="686" spans="1:15" ht="15" thickBot="1">
      <c r="A686" s="25" t="s">
        <v>319</v>
      </c>
      <c r="B686" s="40">
        <v>912</v>
      </c>
      <c r="C686" s="41" t="s">
        <v>420</v>
      </c>
      <c r="D686" s="41"/>
      <c r="E686" s="29"/>
      <c r="F686" s="36"/>
      <c r="G686" s="129">
        <f>G687</f>
        <v>3885</v>
      </c>
      <c r="H686" s="25" t="s">
        <v>319</v>
      </c>
      <c r="I686" s="40">
        <v>912</v>
      </c>
      <c r="J686" s="41" t="s">
        <v>420</v>
      </c>
      <c r="K686" s="41"/>
      <c r="L686" s="29"/>
      <c r="M686" s="36"/>
      <c r="N686" s="129">
        <f>N687</f>
        <v>3780</v>
      </c>
      <c r="O686" s="129">
        <f>O687</f>
        <v>3780</v>
      </c>
    </row>
    <row r="687" spans="1:15" ht="15" thickBot="1">
      <c r="A687" s="39" t="s">
        <v>296</v>
      </c>
      <c r="B687" s="40">
        <v>912</v>
      </c>
      <c r="C687" s="41" t="s">
        <v>420</v>
      </c>
      <c r="D687" s="41" t="s">
        <v>281</v>
      </c>
      <c r="E687" s="29"/>
      <c r="F687" s="36"/>
      <c r="G687" s="129">
        <f>G688</f>
        <v>3885</v>
      </c>
      <c r="H687" s="39" t="s">
        <v>296</v>
      </c>
      <c r="I687" s="40">
        <v>912</v>
      </c>
      <c r="J687" s="41" t="s">
        <v>420</v>
      </c>
      <c r="K687" s="41" t="s">
        <v>281</v>
      </c>
      <c r="L687" s="29"/>
      <c r="M687" s="36"/>
      <c r="N687" s="129">
        <f>N688</f>
        <v>3780</v>
      </c>
      <c r="O687" s="129">
        <f>O688</f>
        <v>3780</v>
      </c>
    </row>
    <row r="688" spans="1:15" ht="40.200000000000003" thickBot="1">
      <c r="A688" s="171" t="s">
        <v>1021</v>
      </c>
      <c r="B688" s="37">
        <v>912</v>
      </c>
      <c r="C688" s="38"/>
      <c r="D688" s="38"/>
      <c r="E688" s="29" t="s">
        <v>158</v>
      </c>
      <c r="F688" s="29"/>
      <c r="G688" s="129">
        <f>G690</f>
        <v>3885</v>
      </c>
      <c r="H688" s="171" t="s">
        <v>1021</v>
      </c>
      <c r="I688" s="37">
        <v>912</v>
      </c>
      <c r="J688" s="38"/>
      <c r="K688" s="38"/>
      <c r="L688" s="29" t="s">
        <v>158</v>
      </c>
      <c r="M688" s="29"/>
      <c r="N688" s="129">
        <f>N690</f>
        <v>3780</v>
      </c>
      <c r="O688" s="129">
        <f>O690</f>
        <v>3780</v>
      </c>
    </row>
    <row r="689" spans="1:15" ht="40.200000000000003" thickBot="1">
      <c r="A689" s="214" t="s">
        <v>1062</v>
      </c>
      <c r="B689" s="216">
        <v>912</v>
      </c>
      <c r="C689" s="217" t="s">
        <v>420</v>
      </c>
      <c r="D689" s="217" t="s">
        <v>281</v>
      </c>
      <c r="E689" s="212" t="s">
        <v>540</v>
      </c>
      <c r="F689" s="220"/>
      <c r="G689" s="218">
        <f>G690</f>
        <v>3885</v>
      </c>
      <c r="H689" s="214" t="s">
        <v>1062</v>
      </c>
      <c r="I689" s="216">
        <v>912</v>
      </c>
      <c r="J689" s="217" t="s">
        <v>420</v>
      </c>
      <c r="K689" s="217" t="s">
        <v>281</v>
      </c>
      <c r="L689" s="212" t="s">
        <v>540</v>
      </c>
      <c r="M689" s="220"/>
      <c r="N689" s="218">
        <f>N690</f>
        <v>3780</v>
      </c>
      <c r="O689" s="218">
        <f>O690</f>
        <v>3780</v>
      </c>
    </row>
    <row r="690" spans="1:15" ht="45" customHeight="1" thickBot="1">
      <c r="A690" s="60" t="s">
        <v>1022</v>
      </c>
      <c r="B690" s="37">
        <v>912</v>
      </c>
      <c r="C690" s="38" t="s">
        <v>420</v>
      </c>
      <c r="D690" s="38" t="s">
        <v>281</v>
      </c>
      <c r="E690" s="29" t="s">
        <v>587</v>
      </c>
      <c r="F690" s="30"/>
      <c r="G690" s="129">
        <f>G691+G693+G697+G701+G699</f>
        <v>3885</v>
      </c>
      <c r="H690" s="60" t="s">
        <v>1022</v>
      </c>
      <c r="I690" s="37">
        <v>912</v>
      </c>
      <c r="J690" s="38" t="s">
        <v>420</v>
      </c>
      <c r="K690" s="38" t="s">
        <v>281</v>
      </c>
      <c r="L690" s="29" t="s">
        <v>587</v>
      </c>
      <c r="M690" s="30"/>
      <c r="N690" s="129">
        <f>N691+N693+N697+N701+N699</f>
        <v>3780</v>
      </c>
      <c r="O690" s="129">
        <f>O691+O693+O697+O701+O699</f>
        <v>3780</v>
      </c>
    </row>
    <row r="691" spans="1:15" ht="27" thickBot="1">
      <c r="A691" s="167" t="s">
        <v>447</v>
      </c>
      <c r="B691" s="34">
        <v>912</v>
      </c>
      <c r="C691" s="72" t="s">
        <v>420</v>
      </c>
      <c r="D691" s="72" t="s">
        <v>281</v>
      </c>
      <c r="E691" s="30" t="s">
        <v>588</v>
      </c>
      <c r="F691" s="29"/>
      <c r="G691" s="130">
        <f>G692</f>
        <v>3800</v>
      </c>
      <c r="H691" s="251" t="s">
        <v>447</v>
      </c>
      <c r="I691" s="34">
        <v>912</v>
      </c>
      <c r="J691" s="72" t="s">
        <v>420</v>
      </c>
      <c r="K691" s="72" t="s">
        <v>281</v>
      </c>
      <c r="L691" s="30" t="s">
        <v>588</v>
      </c>
      <c r="M691" s="29"/>
      <c r="N691" s="130">
        <f>N692</f>
        <v>3750</v>
      </c>
      <c r="O691" s="130">
        <f>O692</f>
        <v>3750</v>
      </c>
    </row>
    <row r="692" spans="1:15" ht="37.200000000000003" thickBot="1">
      <c r="A692" s="5" t="s">
        <v>439</v>
      </c>
      <c r="B692" s="34">
        <v>912</v>
      </c>
      <c r="C692" s="72" t="s">
        <v>420</v>
      </c>
      <c r="D692" s="72" t="s">
        <v>281</v>
      </c>
      <c r="E692" s="30" t="s">
        <v>588</v>
      </c>
      <c r="F692" s="30" t="s">
        <v>341</v>
      </c>
      <c r="G692" s="130">
        <v>3800</v>
      </c>
      <c r="H692" s="5" t="s">
        <v>439</v>
      </c>
      <c r="I692" s="34">
        <v>912</v>
      </c>
      <c r="J692" s="72" t="s">
        <v>420</v>
      </c>
      <c r="K692" s="72" t="s">
        <v>281</v>
      </c>
      <c r="L692" s="30" t="s">
        <v>588</v>
      </c>
      <c r="M692" s="30" t="s">
        <v>341</v>
      </c>
      <c r="N692" s="130">
        <v>3750</v>
      </c>
      <c r="O692" s="130">
        <v>3750</v>
      </c>
    </row>
    <row r="693" spans="1:15" ht="27" thickBot="1">
      <c r="A693" s="243" t="s">
        <v>107</v>
      </c>
      <c r="B693" s="34">
        <v>912</v>
      </c>
      <c r="C693" s="72" t="s">
        <v>420</v>
      </c>
      <c r="D693" s="72" t="s">
        <v>281</v>
      </c>
      <c r="E693" s="30" t="s">
        <v>589</v>
      </c>
      <c r="F693" s="30"/>
      <c r="G693" s="130">
        <f>G695+G696+G694</f>
        <v>85</v>
      </c>
      <c r="H693" s="251" t="s">
        <v>107</v>
      </c>
      <c r="I693" s="34">
        <v>912</v>
      </c>
      <c r="J693" s="72" t="s">
        <v>420</v>
      </c>
      <c r="K693" s="72" t="s">
        <v>281</v>
      </c>
      <c r="L693" s="30" t="s">
        <v>589</v>
      </c>
      <c r="M693" s="30"/>
      <c r="N693" s="130">
        <f>N695+N696+N694</f>
        <v>30</v>
      </c>
      <c r="O693" s="130">
        <f>O695+O696+O694</f>
        <v>30</v>
      </c>
    </row>
    <row r="694" spans="1:15" ht="37.200000000000003" thickBot="1">
      <c r="A694" s="5" t="s">
        <v>439</v>
      </c>
      <c r="B694" s="34">
        <v>912</v>
      </c>
      <c r="C694" s="72" t="s">
        <v>420</v>
      </c>
      <c r="D694" s="72" t="s">
        <v>281</v>
      </c>
      <c r="E694" s="30" t="s">
        <v>589</v>
      </c>
      <c r="F694" s="30" t="s">
        <v>341</v>
      </c>
      <c r="G694" s="130"/>
      <c r="H694" s="5" t="s">
        <v>439</v>
      </c>
      <c r="I694" s="34">
        <v>912</v>
      </c>
      <c r="J694" s="72" t="s">
        <v>420</v>
      </c>
      <c r="K694" s="72" t="s">
        <v>281</v>
      </c>
      <c r="L694" s="30" t="s">
        <v>589</v>
      </c>
      <c r="M694" s="30" t="s">
        <v>341</v>
      </c>
      <c r="N694" s="130"/>
      <c r="O694" s="130"/>
    </row>
    <row r="695" spans="1:15" ht="15" thickBot="1">
      <c r="A695" s="27" t="s">
        <v>436</v>
      </c>
      <c r="B695" s="34">
        <v>912</v>
      </c>
      <c r="C695" s="72" t="s">
        <v>420</v>
      </c>
      <c r="D695" s="72" t="s">
        <v>281</v>
      </c>
      <c r="E695" s="30" t="s">
        <v>589</v>
      </c>
      <c r="F695" s="30" t="s">
        <v>450</v>
      </c>
      <c r="G695" s="130">
        <f>55+30</f>
        <v>85</v>
      </c>
      <c r="H695" s="27" t="s">
        <v>436</v>
      </c>
      <c r="I695" s="34">
        <v>912</v>
      </c>
      <c r="J695" s="72" t="s">
        <v>420</v>
      </c>
      <c r="K695" s="72" t="s">
        <v>281</v>
      </c>
      <c r="L695" s="30" t="s">
        <v>589</v>
      </c>
      <c r="M695" s="30" t="s">
        <v>450</v>
      </c>
      <c r="N695" s="130">
        <v>30</v>
      </c>
      <c r="O695" s="130">
        <v>30</v>
      </c>
    </row>
    <row r="696" spans="1:15" ht="15" thickBot="1">
      <c r="A696" s="43" t="s">
        <v>437</v>
      </c>
      <c r="B696" s="34">
        <v>912</v>
      </c>
      <c r="C696" s="72" t="s">
        <v>420</v>
      </c>
      <c r="D696" s="72" t="s">
        <v>281</v>
      </c>
      <c r="E696" s="30" t="s">
        <v>589</v>
      </c>
      <c r="F696" s="30" t="s">
        <v>340</v>
      </c>
      <c r="G696" s="130"/>
      <c r="H696" s="43" t="s">
        <v>437</v>
      </c>
      <c r="I696" s="34">
        <v>912</v>
      </c>
      <c r="J696" s="72" t="s">
        <v>420</v>
      </c>
      <c r="K696" s="72" t="s">
        <v>281</v>
      </c>
      <c r="L696" s="30" t="s">
        <v>589</v>
      </c>
      <c r="M696" s="30" t="s">
        <v>340</v>
      </c>
      <c r="N696" s="130"/>
      <c r="O696" s="130"/>
    </row>
    <row r="697" spans="1:15" ht="27" thickBot="1">
      <c r="A697" s="167" t="s">
        <v>108</v>
      </c>
      <c r="B697" s="34">
        <v>912</v>
      </c>
      <c r="C697" s="72" t="s">
        <v>420</v>
      </c>
      <c r="D697" s="72" t="s">
        <v>281</v>
      </c>
      <c r="E697" s="30" t="s">
        <v>590</v>
      </c>
      <c r="F697" s="30"/>
      <c r="G697" s="130">
        <f>G698</f>
        <v>0</v>
      </c>
      <c r="H697" s="251" t="s">
        <v>108</v>
      </c>
      <c r="I697" s="34">
        <v>912</v>
      </c>
      <c r="J697" s="72" t="s">
        <v>420</v>
      </c>
      <c r="K697" s="72" t="s">
        <v>281</v>
      </c>
      <c r="L697" s="30" t="s">
        <v>590</v>
      </c>
      <c r="M697" s="30"/>
      <c r="N697" s="130">
        <f>N698</f>
        <v>0</v>
      </c>
      <c r="O697" s="130">
        <f>O698</f>
        <v>0</v>
      </c>
    </row>
    <row r="698" spans="1:15" ht="15" thickBot="1">
      <c r="A698" s="27" t="s">
        <v>436</v>
      </c>
      <c r="B698" s="34">
        <v>912</v>
      </c>
      <c r="C698" s="72" t="s">
        <v>420</v>
      </c>
      <c r="D698" s="72" t="s">
        <v>281</v>
      </c>
      <c r="E698" s="30" t="s">
        <v>590</v>
      </c>
      <c r="F698" s="30" t="s">
        <v>450</v>
      </c>
      <c r="G698" s="130"/>
      <c r="H698" s="27" t="s">
        <v>436</v>
      </c>
      <c r="I698" s="34">
        <v>912</v>
      </c>
      <c r="J698" s="72" t="s">
        <v>420</v>
      </c>
      <c r="K698" s="72" t="s">
        <v>281</v>
      </c>
      <c r="L698" s="30" t="s">
        <v>590</v>
      </c>
      <c r="M698" s="30" t="s">
        <v>450</v>
      </c>
      <c r="N698" s="130"/>
      <c r="O698" s="130"/>
    </row>
    <row r="699" spans="1:15" ht="40.200000000000003" thickBot="1">
      <c r="A699" s="54" t="s">
        <v>985</v>
      </c>
      <c r="B699" s="34">
        <v>912</v>
      </c>
      <c r="C699" s="72" t="s">
        <v>420</v>
      </c>
      <c r="D699" s="72" t="s">
        <v>281</v>
      </c>
      <c r="E699" s="30" t="s">
        <v>739</v>
      </c>
      <c r="F699" s="30"/>
      <c r="G699" s="130">
        <f>G700</f>
        <v>0</v>
      </c>
      <c r="H699" s="54" t="s">
        <v>985</v>
      </c>
      <c r="I699" s="34">
        <v>912</v>
      </c>
      <c r="J699" s="72" t="s">
        <v>420</v>
      </c>
      <c r="K699" s="72" t="s">
        <v>281</v>
      </c>
      <c r="L699" s="30" t="s">
        <v>739</v>
      </c>
      <c r="M699" s="30"/>
      <c r="N699" s="130">
        <f>N700</f>
        <v>0</v>
      </c>
      <c r="O699" s="130">
        <f>O700</f>
        <v>0</v>
      </c>
    </row>
    <row r="700" spans="1:15" ht="15" thickBot="1">
      <c r="A700" s="27" t="s">
        <v>436</v>
      </c>
      <c r="B700" s="34">
        <v>912</v>
      </c>
      <c r="C700" s="72" t="s">
        <v>420</v>
      </c>
      <c r="D700" s="72" t="s">
        <v>281</v>
      </c>
      <c r="E700" s="30" t="s">
        <v>739</v>
      </c>
      <c r="F700" s="30" t="s">
        <v>450</v>
      </c>
      <c r="G700" s="130"/>
      <c r="H700" s="27" t="s">
        <v>436</v>
      </c>
      <c r="I700" s="34">
        <v>912</v>
      </c>
      <c r="J700" s="72" t="s">
        <v>420</v>
      </c>
      <c r="K700" s="72" t="s">
        <v>281</v>
      </c>
      <c r="L700" s="30" t="s">
        <v>739</v>
      </c>
      <c r="M700" s="30" t="s">
        <v>450</v>
      </c>
      <c r="N700" s="130"/>
      <c r="O700" s="130"/>
    </row>
    <row r="701" spans="1:15" ht="27" thickBot="1">
      <c r="A701" s="167" t="s">
        <v>2</v>
      </c>
      <c r="B701" s="34">
        <v>912</v>
      </c>
      <c r="C701" s="72" t="s">
        <v>420</v>
      </c>
      <c r="D701" s="72" t="s">
        <v>281</v>
      </c>
      <c r="E701" s="30" t="s">
        <v>591</v>
      </c>
      <c r="F701" s="30"/>
      <c r="G701" s="130">
        <f>G702</f>
        <v>0</v>
      </c>
      <c r="H701" s="251" t="s">
        <v>2</v>
      </c>
      <c r="I701" s="34">
        <v>912</v>
      </c>
      <c r="J701" s="72" t="s">
        <v>420</v>
      </c>
      <c r="K701" s="72" t="s">
        <v>281</v>
      </c>
      <c r="L701" s="30" t="s">
        <v>591</v>
      </c>
      <c r="M701" s="30"/>
      <c r="N701" s="130">
        <f>N702</f>
        <v>0</v>
      </c>
      <c r="O701" s="130">
        <f>O702</f>
        <v>0</v>
      </c>
    </row>
    <row r="702" spans="1:15" ht="15" thickBot="1">
      <c r="A702" s="27" t="s">
        <v>436</v>
      </c>
      <c r="B702" s="34">
        <v>912</v>
      </c>
      <c r="C702" s="72" t="s">
        <v>420</v>
      </c>
      <c r="D702" s="72" t="s">
        <v>281</v>
      </c>
      <c r="E702" s="30" t="s">
        <v>591</v>
      </c>
      <c r="F702" s="30" t="s">
        <v>450</v>
      </c>
      <c r="G702" s="130"/>
      <c r="H702" s="27" t="s">
        <v>436</v>
      </c>
      <c r="I702" s="34">
        <v>912</v>
      </c>
      <c r="J702" s="72" t="s">
        <v>420</v>
      </c>
      <c r="K702" s="72" t="s">
        <v>281</v>
      </c>
      <c r="L702" s="30" t="s">
        <v>591</v>
      </c>
      <c r="M702" s="30" t="s">
        <v>450</v>
      </c>
      <c r="N702" s="130"/>
      <c r="O702" s="130"/>
    </row>
    <row r="703" spans="1:15" ht="15" thickBot="1">
      <c r="A703" s="100" t="s">
        <v>290</v>
      </c>
      <c r="B703" s="37">
        <v>912</v>
      </c>
      <c r="C703" s="38" t="s">
        <v>423</v>
      </c>
      <c r="D703" s="38"/>
      <c r="E703" s="30"/>
      <c r="F703" s="30"/>
      <c r="G703" s="129">
        <f>G704</f>
        <v>0</v>
      </c>
      <c r="H703" s="100" t="s">
        <v>290</v>
      </c>
      <c r="I703" s="37">
        <v>912</v>
      </c>
      <c r="J703" s="38" t="s">
        <v>423</v>
      </c>
      <c r="K703" s="38"/>
      <c r="L703" s="30"/>
      <c r="M703" s="30"/>
      <c r="N703" s="129">
        <f>N704</f>
        <v>0</v>
      </c>
      <c r="O703" s="129">
        <f>O704</f>
        <v>0</v>
      </c>
    </row>
    <row r="704" spans="1:15" ht="27" thickBot="1">
      <c r="A704" s="39" t="s">
        <v>542</v>
      </c>
      <c r="B704" s="37">
        <v>912</v>
      </c>
      <c r="C704" s="38" t="s">
        <v>423</v>
      </c>
      <c r="D704" s="38" t="s">
        <v>423</v>
      </c>
      <c r="E704" s="30"/>
      <c r="F704" s="30"/>
      <c r="G704" s="129">
        <f>G705</f>
        <v>0</v>
      </c>
      <c r="H704" s="39" t="s">
        <v>542</v>
      </c>
      <c r="I704" s="37">
        <v>912</v>
      </c>
      <c r="J704" s="38" t="s">
        <v>423</v>
      </c>
      <c r="K704" s="38" t="s">
        <v>423</v>
      </c>
      <c r="L704" s="30"/>
      <c r="M704" s="30"/>
      <c r="N704" s="129">
        <f>N705</f>
        <v>0</v>
      </c>
      <c r="O704" s="129">
        <f>O705</f>
        <v>0</v>
      </c>
    </row>
    <row r="705" spans="1:15" ht="40.200000000000003" thickBot="1">
      <c r="A705" s="214" t="s">
        <v>1023</v>
      </c>
      <c r="B705" s="216">
        <v>912</v>
      </c>
      <c r="C705" s="217" t="s">
        <v>423</v>
      </c>
      <c r="D705" s="217" t="s">
        <v>423</v>
      </c>
      <c r="E705" s="212" t="s">
        <v>541</v>
      </c>
      <c r="F705" s="220"/>
      <c r="G705" s="218">
        <f>G706+G710+G714</f>
        <v>0</v>
      </c>
      <c r="H705" s="214" t="s">
        <v>1023</v>
      </c>
      <c r="I705" s="216">
        <v>912</v>
      </c>
      <c r="J705" s="217" t="s">
        <v>423</v>
      </c>
      <c r="K705" s="217" t="s">
        <v>423</v>
      </c>
      <c r="L705" s="212" t="s">
        <v>541</v>
      </c>
      <c r="M705" s="220"/>
      <c r="N705" s="218">
        <f>N706+N710+N714</f>
        <v>0</v>
      </c>
      <c r="O705" s="218">
        <f>O706+O710+O714</f>
        <v>0</v>
      </c>
    </row>
    <row r="706" spans="1:15" s="18" customFormat="1" ht="27" thickBot="1">
      <c r="A706" s="60" t="s">
        <v>537</v>
      </c>
      <c r="B706" s="81">
        <v>912</v>
      </c>
      <c r="C706" s="38" t="s">
        <v>423</v>
      </c>
      <c r="D706" s="38" t="s">
        <v>423</v>
      </c>
      <c r="E706" s="132" t="s">
        <v>573</v>
      </c>
      <c r="F706" s="132"/>
      <c r="G706" s="129">
        <f>G707</f>
        <v>0</v>
      </c>
      <c r="H706" s="60" t="s">
        <v>537</v>
      </c>
      <c r="I706" s="81">
        <v>912</v>
      </c>
      <c r="J706" s="38" t="s">
        <v>423</v>
      </c>
      <c r="K706" s="38" t="s">
        <v>423</v>
      </c>
      <c r="L706" s="132" t="s">
        <v>573</v>
      </c>
      <c r="M706" s="132"/>
      <c r="N706" s="129">
        <f>N707</f>
        <v>0</v>
      </c>
      <c r="O706" s="129">
        <f>O707</f>
        <v>0</v>
      </c>
    </row>
    <row r="707" spans="1:15" s="18" customFormat="1" ht="27" thickBot="1">
      <c r="A707" s="83" t="s">
        <v>159</v>
      </c>
      <c r="B707" s="84">
        <v>912</v>
      </c>
      <c r="C707" s="72" t="s">
        <v>423</v>
      </c>
      <c r="D707" s="72" t="s">
        <v>423</v>
      </c>
      <c r="E707" s="46" t="s">
        <v>574</v>
      </c>
      <c r="F707" s="46"/>
      <c r="G707" s="130">
        <f>G708+G709</f>
        <v>0</v>
      </c>
      <c r="H707" s="83" t="s">
        <v>159</v>
      </c>
      <c r="I707" s="84">
        <v>912</v>
      </c>
      <c r="J707" s="72" t="s">
        <v>423</v>
      </c>
      <c r="K707" s="72" t="s">
        <v>423</v>
      </c>
      <c r="L707" s="46" t="s">
        <v>574</v>
      </c>
      <c r="M707" s="46"/>
      <c r="N707" s="130">
        <f>N708+N709</f>
        <v>0</v>
      </c>
      <c r="O707" s="130">
        <f>O708+O709</f>
        <v>0</v>
      </c>
    </row>
    <row r="708" spans="1:15" s="18" customFormat="1" ht="15" thickBot="1">
      <c r="A708" s="44" t="s">
        <v>436</v>
      </c>
      <c r="B708" s="84">
        <v>912</v>
      </c>
      <c r="C708" s="72" t="s">
        <v>423</v>
      </c>
      <c r="D708" s="72" t="s">
        <v>423</v>
      </c>
      <c r="E708" s="46" t="s">
        <v>574</v>
      </c>
      <c r="F708" s="46" t="s">
        <v>450</v>
      </c>
      <c r="G708" s="130"/>
      <c r="H708" s="44" t="s">
        <v>436</v>
      </c>
      <c r="I708" s="84">
        <v>912</v>
      </c>
      <c r="J708" s="72" t="s">
        <v>423</v>
      </c>
      <c r="K708" s="72" t="s">
        <v>423</v>
      </c>
      <c r="L708" s="46" t="s">
        <v>574</v>
      </c>
      <c r="M708" s="46" t="s">
        <v>450</v>
      </c>
      <c r="N708" s="130"/>
      <c r="O708" s="130"/>
    </row>
    <row r="709" spans="1:15" s="18" customFormat="1" ht="15" thickBot="1">
      <c r="A709" s="43" t="s">
        <v>437</v>
      </c>
      <c r="B709" s="84">
        <v>912</v>
      </c>
      <c r="C709" s="72" t="s">
        <v>423</v>
      </c>
      <c r="D709" s="72" t="s">
        <v>423</v>
      </c>
      <c r="E709" s="46" t="s">
        <v>574</v>
      </c>
      <c r="F709" s="46" t="s">
        <v>340</v>
      </c>
      <c r="G709" s="130"/>
      <c r="H709" s="43" t="s">
        <v>437</v>
      </c>
      <c r="I709" s="84">
        <v>912</v>
      </c>
      <c r="J709" s="72" t="s">
        <v>423</v>
      </c>
      <c r="K709" s="72" t="s">
        <v>423</v>
      </c>
      <c r="L709" s="46" t="s">
        <v>574</v>
      </c>
      <c r="M709" s="46" t="s">
        <v>340</v>
      </c>
      <c r="N709" s="130"/>
      <c r="O709" s="130"/>
    </row>
    <row r="710" spans="1:15" ht="27" thickBot="1">
      <c r="A710" s="60" t="s">
        <v>538</v>
      </c>
      <c r="B710" s="81">
        <v>912</v>
      </c>
      <c r="C710" s="38" t="s">
        <v>423</v>
      </c>
      <c r="D710" s="38" t="s">
        <v>423</v>
      </c>
      <c r="E710" s="132" t="s">
        <v>575</v>
      </c>
      <c r="F710" s="132"/>
      <c r="G710" s="129">
        <f>G711</f>
        <v>0</v>
      </c>
      <c r="H710" s="60" t="s">
        <v>538</v>
      </c>
      <c r="I710" s="81">
        <v>912</v>
      </c>
      <c r="J710" s="38" t="s">
        <v>423</v>
      </c>
      <c r="K710" s="38" t="s">
        <v>423</v>
      </c>
      <c r="L710" s="132" t="s">
        <v>575</v>
      </c>
      <c r="M710" s="132"/>
      <c r="N710" s="129">
        <f>N711</f>
        <v>0</v>
      </c>
      <c r="O710" s="129">
        <f>O711</f>
        <v>0</v>
      </c>
    </row>
    <row r="711" spans="1:15" ht="27" thickBot="1">
      <c r="A711" s="83" t="s">
        <v>159</v>
      </c>
      <c r="B711" s="84">
        <v>912</v>
      </c>
      <c r="C711" s="72" t="s">
        <v>423</v>
      </c>
      <c r="D711" s="72" t="s">
        <v>423</v>
      </c>
      <c r="E711" s="46" t="s">
        <v>576</v>
      </c>
      <c r="F711" s="46"/>
      <c r="G711" s="130">
        <f>G712+G713</f>
        <v>0</v>
      </c>
      <c r="H711" s="83" t="s">
        <v>159</v>
      </c>
      <c r="I711" s="84">
        <v>912</v>
      </c>
      <c r="J711" s="72" t="s">
        <v>423</v>
      </c>
      <c r="K711" s="72" t="s">
        <v>423</v>
      </c>
      <c r="L711" s="46" t="s">
        <v>576</v>
      </c>
      <c r="M711" s="46"/>
      <c r="N711" s="130">
        <f>N712+N713</f>
        <v>0</v>
      </c>
      <c r="O711" s="130">
        <f>O712+O713</f>
        <v>0</v>
      </c>
    </row>
    <row r="712" spans="1:15" ht="15" thickBot="1">
      <c r="A712" s="44" t="s">
        <v>436</v>
      </c>
      <c r="B712" s="84">
        <v>912</v>
      </c>
      <c r="C712" s="72" t="s">
        <v>423</v>
      </c>
      <c r="D712" s="72" t="s">
        <v>423</v>
      </c>
      <c r="E712" s="46" t="s">
        <v>576</v>
      </c>
      <c r="F712" s="46" t="s">
        <v>450</v>
      </c>
      <c r="G712" s="130"/>
      <c r="H712" s="44" t="s">
        <v>436</v>
      </c>
      <c r="I712" s="84">
        <v>912</v>
      </c>
      <c r="J712" s="72" t="s">
        <v>423</v>
      </c>
      <c r="K712" s="72" t="s">
        <v>423</v>
      </c>
      <c r="L712" s="46" t="s">
        <v>576</v>
      </c>
      <c r="M712" s="46" t="s">
        <v>450</v>
      </c>
      <c r="N712" s="130"/>
      <c r="O712" s="130"/>
    </row>
    <row r="713" spans="1:15" ht="24.6" thickBot="1">
      <c r="A713" s="44" t="s">
        <v>625</v>
      </c>
      <c r="B713" s="84">
        <v>912</v>
      </c>
      <c r="C713" s="72" t="s">
        <v>423</v>
      </c>
      <c r="D713" s="72" t="s">
        <v>423</v>
      </c>
      <c r="E713" s="46" t="s">
        <v>576</v>
      </c>
      <c r="F713" s="46" t="s">
        <v>626</v>
      </c>
      <c r="G713" s="130"/>
      <c r="H713" s="44" t="s">
        <v>625</v>
      </c>
      <c r="I713" s="84">
        <v>912</v>
      </c>
      <c r="J713" s="72" t="s">
        <v>423</v>
      </c>
      <c r="K713" s="72" t="s">
        <v>423</v>
      </c>
      <c r="L713" s="46" t="s">
        <v>576</v>
      </c>
      <c r="M713" s="46" t="s">
        <v>626</v>
      </c>
      <c r="N713" s="130"/>
      <c r="O713" s="130"/>
    </row>
    <row r="714" spans="1:15" ht="53.4" thickBot="1">
      <c r="A714" s="60" t="s">
        <v>539</v>
      </c>
      <c r="B714" s="81">
        <v>912</v>
      </c>
      <c r="C714" s="38" t="s">
        <v>423</v>
      </c>
      <c r="D714" s="38" t="s">
        <v>423</v>
      </c>
      <c r="E714" s="132" t="s">
        <v>577</v>
      </c>
      <c r="F714" s="30"/>
      <c r="G714" s="129">
        <f>G715</f>
        <v>0</v>
      </c>
      <c r="H714" s="60" t="s">
        <v>539</v>
      </c>
      <c r="I714" s="81">
        <v>912</v>
      </c>
      <c r="J714" s="38" t="s">
        <v>423</v>
      </c>
      <c r="K714" s="38" t="s">
        <v>423</v>
      </c>
      <c r="L714" s="132" t="s">
        <v>577</v>
      </c>
      <c r="M714" s="30"/>
      <c r="N714" s="129">
        <f>N715</f>
        <v>0</v>
      </c>
      <c r="O714" s="129">
        <f>O715</f>
        <v>0</v>
      </c>
    </row>
    <row r="715" spans="1:15" ht="27" thickBot="1">
      <c r="A715" s="83" t="s">
        <v>159</v>
      </c>
      <c r="B715" s="84">
        <v>912</v>
      </c>
      <c r="C715" s="72" t="s">
        <v>423</v>
      </c>
      <c r="D715" s="72" t="s">
        <v>423</v>
      </c>
      <c r="E715" s="46" t="s">
        <v>578</v>
      </c>
      <c r="F715" s="30"/>
      <c r="G715" s="130">
        <f>G716</f>
        <v>0</v>
      </c>
      <c r="H715" s="83" t="s">
        <v>159</v>
      </c>
      <c r="I715" s="84">
        <v>912</v>
      </c>
      <c r="J715" s="72" t="s">
        <v>423</v>
      </c>
      <c r="K715" s="72" t="s">
        <v>423</v>
      </c>
      <c r="L715" s="46" t="s">
        <v>578</v>
      </c>
      <c r="M715" s="30"/>
      <c r="N715" s="130">
        <f>N716</f>
        <v>0</v>
      </c>
      <c r="O715" s="130">
        <f>O716</f>
        <v>0</v>
      </c>
    </row>
    <row r="716" spans="1:15" ht="15" thickBot="1">
      <c r="A716" s="187" t="s">
        <v>436</v>
      </c>
      <c r="B716" s="260">
        <v>912</v>
      </c>
      <c r="C716" s="259" t="s">
        <v>423</v>
      </c>
      <c r="D716" s="259" t="s">
        <v>423</v>
      </c>
      <c r="E716" s="264" t="s">
        <v>578</v>
      </c>
      <c r="F716" s="256" t="s">
        <v>450</v>
      </c>
      <c r="G716" s="262"/>
      <c r="H716" s="187" t="s">
        <v>436</v>
      </c>
      <c r="I716" s="260">
        <v>912</v>
      </c>
      <c r="J716" s="259" t="s">
        <v>423</v>
      </c>
      <c r="K716" s="259" t="s">
        <v>423</v>
      </c>
      <c r="L716" s="264" t="s">
        <v>578</v>
      </c>
      <c r="M716" s="256" t="s">
        <v>450</v>
      </c>
      <c r="N716" s="262"/>
      <c r="O716" s="262"/>
    </row>
    <row r="717" spans="1:15" ht="61.95" customHeight="1" thickBot="1">
      <c r="A717" s="487" t="s">
        <v>607</v>
      </c>
      <c r="B717" s="462">
        <v>913</v>
      </c>
      <c r="C717" s="463"/>
      <c r="D717" s="492"/>
      <c r="E717" s="474"/>
      <c r="F717" s="475"/>
      <c r="G717" s="466">
        <f>G718</f>
        <v>4520</v>
      </c>
      <c r="H717" s="487" t="s">
        <v>607</v>
      </c>
      <c r="I717" s="462">
        <v>913</v>
      </c>
      <c r="J717" s="463"/>
      <c r="K717" s="492"/>
      <c r="L717" s="474"/>
      <c r="M717" s="475"/>
      <c r="N717" s="466">
        <f>N718</f>
        <v>4500</v>
      </c>
      <c r="O717" s="466">
        <f>O718</f>
        <v>4500</v>
      </c>
    </row>
    <row r="718" spans="1:15" ht="15" thickBot="1">
      <c r="A718" s="25" t="s">
        <v>319</v>
      </c>
      <c r="B718" s="40">
        <v>913</v>
      </c>
      <c r="C718" s="41" t="s">
        <v>420</v>
      </c>
      <c r="D718" s="41"/>
      <c r="E718" s="29"/>
      <c r="F718" s="36"/>
      <c r="G718" s="129">
        <f>G719</f>
        <v>4520</v>
      </c>
      <c r="H718" s="25" t="s">
        <v>319</v>
      </c>
      <c r="I718" s="40">
        <v>913</v>
      </c>
      <c r="J718" s="41" t="s">
        <v>420</v>
      </c>
      <c r="K718" s="41"/>
      <c r="L718" s="29"/>
      <c r="M718" s="36"/>
      <c r="N718" s="129">
        <f>N719</f>
        <v>4500</v>
      </c>
      <c r="O718" s="129">
        <f>O719</f>
        <v>4500</v>
      </c>
    </row>
    <row r="719" spans="1:15" ht="40.799999999999997" thickBot="1">
      <c r="A719" s="25" t="s">
        <v>291</v>
      </c>
      <c r="B719" s="40">
        <v>913</v>
      </c>
      <c r="C719" s="41" t="s">
        <v>420</v>
      </c>
      <c r="D719" s="41" t="s">
        <v>428</v>
      </c>
      <c r="E719" s="29"/>
      <c r="F719" s="36"/>
      <c r="G719" s="129">
        <f>G720+G736</f>
        <v>4520</v>
      </c>
      <c r="H719" s="25" t="s">
        <v>291</v>
      </c>
      <c r="I719" s="40">
        <v>913</v>
      </c>
      <c r="J719" s="41" t="s">
        <v>420</v>
      </c>
      <c r="K719" s="41" t="s">
        <v>428</v>
      </c>
      <c r="L719" s="29"/>
      <c r="M719" s="36"/>
      <c r="N719" s="129">
        <f>N720+N736</f>
        <v>4500</v>
      </c>
      <c r="O719" s="129">
        <f>O720+O736</f>
        <v>4500</v>
      </c>
    </row>
    <row r="720" spans="1:15" ht="15" thickBot="1">
      <c r="A720" s="56" t="s">
        <v>187</v>
      </c>
      <c r="B720" s="40">
        <v>913</v>
      </c>
      <c r="C720" s="41" t="s">
        <v>420</v>
      </c>
      <c r="D720" s="41" t="s">
        <v>428</v>
      </c>
      <c r="E720" s="29" t="s">
        <v>229</v>
      </c>
      <c r="F720" s="36"/>
      <c r="G720" s="129">
        <f>G721</f>
        <v>4520</v>
      </c>
      <c r="H720" s="56" t="s">
        <v>187</v>
      </c>
      <c r="I720" s="40">
        <v>913</v>
      </c>
      <c r="J720" s="41" t="s">
        <v>420</v>
      </c>
      <c r="K720" s="41" t="s">
        <v>428</v>
      </c>
      <c r="L720" s="29" t="s">
        <v>229</v>
      </c>
      <c r="M720" s="36"/>
      <c r="N720" s="129">
        <f>N721</f>
        <v>4500</v>
      </c>
      <c r="O720" s="129">
        <f>O721</f>
        <v>4500</v>
      </c>
    </row>
    <row r="721" spans="1:15" ht="27" thickBot="1">
      <c r="A721" s="56" t="s">
        <v>190</v>
      </c>
      <c r="B721" s="40">
        <v>913</v>
      </c>
      <c r="C721" s="41" t="s">
        <v>420</v>
      </c>
      <c r="D721" s="41" t="s">
        <v>428</v>
      </c>
      <c r="E721" s="29" t="s">
        <v>232</v>
      </c>
      <c r="F721" s="30"/>
      <c r="G721" s="129">
        <f>G722</f>
        <v>4520</v>
      </c>
      <c r="H721" s="56" t="s">
        <v>190</v>
      </c>
      <c r="I721" s="40">
        <v>913</v>
      </c>
      <c r="J721" s="41" t="s">
        <v>420</v>
      </c>
      <c r="K721" s="41" t="s">
        <v>428</v>
      </c>
      <c r="L721" s="29" t="s">
        <v>232</v>
      </c>
      <c r="M721" s="30"/>
      <c r="N721" s="129">
        <f>N722</f>
        <v>4500</v>
      </c>
      <c r="O721" s="129">
        <f>O722</f>
        <v>4500</v>
      </c>
    </row>
    <row r="722" spans="1:15" ht="27" thickBot="1">
      <c r="A722" s="167" t="s">
        <v>191</v>
      </c>
      <c r="B722" s="34">
        <v>913</v>
      </c>
      <c r="C722" s="72" t="s">
        <v>420</v>
      </c>
      <c r="D722" s="72" t="s">
        <v>428</v>
      </c>
      <c r="E722" s="30" t="s">
        <v>233</v>
      </c>
      <c r="F722" s="29"/>
      <c r="G722" s="130">
        <f>G723+G725+G729+G734+G732</f>
        <v>4520</v>
      </c>
      <c r="H722" s="251" t="s">
        <v>191</v>
      </c>
      <c r="I722" s="34">
        <v>913</v>
      </c>
      <c r="J722" s="72" t="s">
        <v>420</v>
      </c>
      <c r="K722" s="72" t="s">
        <v>428</v>
      </c>
      <c r="L722" s="30" t="s">
        <v>233</v>
      </c>
      <c r="M722" s="29"/>
      <c r="N722" s="130">
        <f>N723+N725+N729+N734+N732</f>
        <v>4500</v>
      </c>
      <c r="O722" s="130">
        <f>O723+O725+O729+O734+O732</f>
        <v>4500</v>
      </c>
    </row>
    <row r="723" spans="1:15" ht="27" thickBot="1">
      <c r="A723" s="167" t="s">
        <v>447</v>
      </c>
      <c r="B723" s="34">
        <v>913</v>
      </c>
      <c r="C723" s="72" t="s">
        <v>420</v>
      </c>
      <c r="D723" s="72" t="s">
        <v>428</v>
      </c>
      <c r="E723" s="30" t="s">
        <v>234</v>
      </c>
      <c r="F723" s="29"/>
      <c r="G723" s="130">
        <f>G724</f>
        <v>4490</v>
      </c>
      <c r="H723" s="251" t="s">
        <v>447</v>
      </c>
      <c r="I723" s="34">
        <v>913</v>
      </c>
      <c r="J723" s="72" t="s">
        <v>420</v>
      </c>
      <c r="K723" s="72" t="s">
        <v>428</v>
      </c>
      <c r="L723" s="30" t="s">
        <v>234</v>
      </c>
      <c r="M723" s="29"/>
      <c r="N723" s="130">
        <f>N724</f>
        <v>4490</v>
      </c>
      <c r="O723" s="130">
        <f>O724</f>
        <v>4490</v>
      </c>
    </row>
    <row r="724" spans="1:15" ht="40.799999999999997" thickBot="1">
      <c r="A724" s="6" t="s">
        <v>439</v>
      </c>
      <c r="B724" s="34">
        <v>913</v>
      </c>
      <c r="C724" s="72" t="s">
        <v>420</v>
      </c>
      <c r="D724" s="72" t="s">
        <v>428</v>
      </c>
      <c r="E724" s="30" t="s">
        <v>234</v>
      </c>
      <c r="F724" s="30" t="s">
        <v>341</v>
      </c>
      <c r="G724" s="130">
        <v>4490</v>
      </c>
      <c r="H724" s="6" t="s">
        <v>439</v>
      </c>
      <c r="I724" s="34">
        <v>913</v>
      </c>
      <c r="J724" s="72" t="s">
        <v>420</v>
      </c>
      <c r="K724" s="72" t="s">
        <v>428</v>
      </c>
      <c r="L724" s="30" t="s">
        <v>234</v>
      </c>
      <c r="M724" s="30" t="s">
        <v>341</v>
      </c>
      <c r="N724" s="130">
        <v>4490</v>
      </c>
      <c r="O724" s="130">
        <v>4490</v>
      </c>
    </row>
    <row r="725" spans="1:15" ht="27" thickBot="1">
      <c r="A725" s="167" t="s">
        <v>107</v>
      </c>
      <c r="B725" s="34">
        <v>913</v>
      </c>
      <c r="C725" s="72" t="s">
        <v>420</v>
      </c>
      <c r="D725" s="72" t="s">
        <v>428</v>
      </c>
      <c r="E725" s="30" t="s">
        <v>235</v>
      </c>
      <c r="F725" s="29"/>
      <c r="G725" s="130">
        <f>G727+G728+G726</f>
        <v>30</v>
      </c>
      <c r="H725" s="251" t="s">
        <v>107</v>
      </c>
      <c r="I725" s="34">
        <v>913</v>
      </c>
      <c r="J725" s="72" t="s">
        <v>420</v>
      </c>
      <c r="K725" s="72" t="s">
        <v>428</v>
      </c>
      <c r="L725" s="30" t="s">
        <v>235</v>
      </c>
      <c r="M725" s="29"/>
      <c r="N725" s="130">
        <f>N727+N728+N726</f>
        <v>10</v>
      </c>
      <c r="O725" s="130">
        <f>O727+O728+O726</f>
        <v>10</v>
      </c>
    </row>
    <row r="726" spans="1:15" ht="40.799999999999997" thickBot="1">
      <c r="A726" s="6" t="s">
        <v>439</v>
      </c>
      <c r="B726" s="34">
        <v>913</v>
      </c>
      <c r="C726" s="72" t="s">
        <v>420</v>
      </c>
      <c r="D726" s="72" t="s">
        <v>428</v>
      </c>
      <c r="E726" s="30" t="s">
        <v>235</v>
      </c>
      <c r="F726" s="30" t="s">
        <v>341</v>
      </c>
      <c r="G726" s="130"/>
      <c r="H726" s="6" t="s">
        <v>439</v>
      </c>
      <c r="I726" s="34">
        <v>913</v>
      </c>
      <c r="J726" s="72" t="s">
        <v>420</v>
      </c>
      <c r="K726" s="72" t="s">
        <v>428</v>
      </c>
      <c r="L726" s="30" t="s">
        <v>235</v>
      </c>
      <c r="M726" s="30" t="s">
        <v>341</v>
      </c>
      <c r="N726" s="130"/>
      <c r="O726" s="130"/>
    </row>
    <row r="727" spans="1:15" ht="15" thickBot="1">
      <c r="A727" s="27" t="s">
        <v>436</v>
      </c>
      <c r="B727" s="34">
        <v>913</v>
      </c>
      <c r="C727" s="72" t="s">
        <v>420</v>
      </c>
      <c r="D727" s="72" t="s">
        <v>428</v>
      </c>
      <c r="E727" s="30" t="s">
        <v>235</v>
      </c>
      <c r="F727" s="30" t="s">
        <v>450</v>
      </c>
      <c r="G727" s="130">
        <f>20+10</f>
        <v>30</v>
      </c>
      <c r="H727" s="27" t="s">
        <v>436</v>
      </c>
      <c r="I727" s="34">
        <v>913</v>
      </c>
      <c r="J727" s="72" t="s">
        <v>420</v>
      </c>
      <c r="K727" s="72" t="s">
        <v>428</v>
      </c>
      <c r="L727" s="30" t="s">
        <v>235</v>
      </c>
      <c r="M727" s="30" t="s">
        <v>450</v>
      </c>
      <c r="N727" s="130">
        <v>10</v>
      </c>
      <c r="O727" s="130">
        <v>10</v>
      </c>
    </row>
    <row r="728" spans="1:15" ht="15" thickBot="1">
      <c r="A728" s="43" t="s">
        <v>437</v>
      </c>
      <c r="B728" s="34">
        <v>913</v>
      </c>
      <c r="C728" s="72" t="s">
        <v>420</v>
      </c>
      <c r="D728" s="72" t="s">
        <v>428</v>
      </c>
      <c r="E728" s="30" t="s">
        <v>235</v>
      </c>
      <c r="F728" s="30" t="s">
        <v>340</v>
      </c>
      <c r="G728" s="130"/>
      <c r="H728" s="43" t="s">
        <v>437</v>
      </c>
      <c r="I728" s="34">
        <v>913</v>
      </c>
      <c r="J728" s="72" t="s">
        <v>420</v>
      </c>
      <c r="K728" s="72" t="s">
        <v>428</v>
      </c>
      <c r="L728" s="30" t="s">
        <v>235</v>
      </c>
      <c r="M728" s="30" t="s">
        <v>340</v>
      </c>
      <c r="N728" s="130"/>
      <c r="O728" s="130"/>
    </row>
    <row r="729" spans="1:15" ht="27" thickBot="1">
      <c r="A729" s="167" t="s">
        <v>108</v>
      </c>
      <c r="B729" s="34">
        <v>913</v>
      </c>
      <c r="C729" s="72" t="s">
        <v>420</v>
      </c>
      <c r="D729" s="72" t="s">
        <v>428</v>
      </c>
      <c r="E729" s="30" t="s">
        <v>236</v>
      </c>
      <c r="F729" s="30"/>
      <c r="G729" s="130">
        <f>G731+G730</f>
        <v>0</v>
      </c>
      <c r="H729" s="251" t="s">
        <v>108</v>
      </c>
      <c r="I729" s="34">
        <v>913</v>
      </c>
      <c r="J729" s="72" t="s">
        <v>420</v>
      </c>
      <c r="K729" s="72" t="s">
        <v>428</v>
      </c>
      <c r="L729" s="30" t="s">
        <v>236</v>
      </c>
      <c r="M729" s="30"/>
      <c r="N729" s="130">
        <f>N731+N730</f>
        <v>0</v>
      </c>
      <c r="O729" s="130">
        <f>O731+O730</f>
        <v>0</v>
      </c>
    </row>
    <row r="730" spans="1:15" ht="40.799999999999997" thickBot="1">
      <c r="A730" s="6" t="s">
        <v>439</v>
      </c>
      <c r="B730" s="34">
        <v>913</v>
      </c>
      <c r="C730" s="72" t="s">
        <v>420</v>
      </c>
      <c r="D730" s="72" t="s">
        <v>428</v>
      </c>
      <c r="E730" s="30" t="s">
        <v>236</v>
      </c>
      <c r="F730" s="30" t="s">
        <v>341</v>
      </c>
      <c r="G730" s="130"/>
      <c r="H730" s="6" t="s">
        <v>439</v>
      </c>
      <c r="I730" s="34">
        <v>913</v>
      </c>
      <c r="J730" s="72" t="s">
        <v>420</v>
      </c>
      <c r="K730" s="72" t="s">
        <v>428</v>
      </c>
      <c r="L730" s="30" t="s">
        <v>236</v>
      </c>
      <c r="M730" s="30" t="s">
        <v>341</v>
      </c>
      <c r="N730" s="130"/>
      <c r="O730" s="130"/>
    </row>
    <row r="731" spans="1:15" ht="15" thickBot="1">
      <c r="A731" s="28" t="s">
        <v>436</v>
      </c>
      <c r="B731" s="34">
        <v>913</v>
      </c>
      <c r="C731" s="72" t="s">
        <v>420</v>
      </c>
      <c r="D731" s="72" t="s">
        <v>428</v>
      </c>
      <c r="E731" s="30" t="s">
        <v>236</v>
      </c>
      <c r="F731" s="30" t="s">
        <v>450</v>
      </c>
      <c r="G731" s="130"/>
      <c r="H731" s="28" t="s">
        <v>436</v>
      </c>
      <c r="I731" s="34">
        <v>913</v>
      </c>
      <c r="J731" s="72" t="s">
        <v>420</v>
      </c>
      <c r="K731" s="72" t="s">
        <v>428</v>
      </c>
      <c r="L731" s="30" t="s">
        <v>236</v>
      </c>
      <c r="M731" s="30" t="s">
        <v>450</v>
      </c>
      <c r="N731" s="130"/>
      <c r="O731" s="130"/>
    </row>
    <row r="732" spans="1:15" ht="27" thickBot="1">
      <c r="A732" s="54" t="s">
        <v>727</v>
      </c>
      <c r="B732" s="34">
        <v>913</v>
      </c>
      <c r="C732" s="72" t="s">
        <v>420</v>
      </c>
      <c r="D732" s="72" t="s">
        <v>428</v>
      </c>
      <c r="E732" s="30" t="s">
        <v>740</v>
      </c>
      <c r="F732" s="30"/>
      <c r="G732" s="130">
        <f>G733</f>
        <v>0</v>
      </c>
      <c r="H732" s="54" t="s">
        <v>727</v>
      </c>
      <c r="I732" s="34">
        <v>913</v>
      </c>
      <c r="J732" s="72" t="s">
        <v>420</v>
      </c>
      <c r="K732" s="72" t="s">
        <v>428</v>
      </c>
      <c r="L732" s="30" t="s">
        <v>740</v>
      </c>
      <c r="M732" s="30"/>
      <c r="N732" s="130">
        <f>N733</f>
        <v>0</v>
      </c>
      <c r="O732" s="130">
        <f>O733</f>
        <v>0</v>
      </c>
    </row>
    <row r="733" spans="1:15" ht="15" thickBot="1">
      <c r="A733" s="27" t="s">
        <v>436</v>
      </c>
      <c r="B733" s="34">
        <v>913</v>
      </c>
      <c r="C733" s="72" t="s">
        <v>420</v>
      </c>
      <c r="D733" s="72" t="s">
        <v>428</v>
      </c>
      <c r="E733" s="30" t="s">
        <v>740</v>
      </c>
      <c r="F733" s="30" t="s">
        <v>450</v>
      </c>
      <c r="G733" s="130"/>
      <c r="H733" s="27" t="s">
        <v>436</v>
      </c>
      <c r="I733" s="34">
        <v>913</v>
      </c>
      <c r="J733" s="72" t="s">
        <v>420</v>
      </c>
      <c r="K733" s="72" t="s">
        <v>428</v>
      </c>
      <c r="L733" s="30" t="s">
        <v>740</v>
      </c>
      <c r="M733" s="30" t="s">
        <v>450</v>
      </c>
      <c r="N733" s="130"/>
      <c r="O733" s="130"/>
    </row>
    <row r="734" spans="1:15" ht="27" thickBot="1">
      <c r="A734" s="167" t="s">
        <v>2</v>
      </c>
      <c r="B734" s="34">
        <v>913</v>
      </c>
      <c r="C734" s="72" t="s">
        <v>420</v>
      </c>
      <c r="D734" s="72" t="s">
        <v>428</v>
      </c>
      <c r="E734" s="30" t="s">
        <v>237</v>
      </c>
      <c r="F734" s="30"/>
      <c r="G734" s="130">
        <f>G735</f>
        <v>0</v>
      </c>
      <c r="H734" s="251" t="s">
        <v>2</v>
      </c>
      <c r="I734" s="34">
        <v>913</v>
      </c>
      <c r="J734" s="72" t="s">
        <v>420</v>
      </c>
      <c r="K734" s="72" t="s">
        <v>428</v>
      </c>
      <c r="L734" s="30" t="s">
        <v>237</v>
      </c>
      <c r="M734" s="30"/>
      <c r="N734" s="130">
        <f>N735</f>
        <v>0</v>
      </c>
      <c r="O734" s="130">
        <f>O735</f>
        <v>0</v>
      </c>
    </row>
    <row r="735" spans="1:15" ht="15" thickBot="1">
      <c r="A735" s="28" t="s">
        <v>436</v>
      </c>
      <c r="B735" s="34">
        <v>913</v>
      </c>
      <c r="C735" s="72" t="s">
        <v>420</v>
      </c>
      <c r="D735" s="72" t="s">
        <v>428</v>
      </c>
      <c r="E735" s="30" t="s">
        <v>237</v>
      </c>
      <c r="F735" s="30" t="s">
        <v>450</v>
      </c>
      <c r="G735" s="130"/>
      <c r="H735" s="28" t="s">
        <v>436</v>
      </c>
      <c r="I735" s="34">
        <v>913</v>
      </c>
      <c r="J735" s="72" t="s">
        <v>420</v>
      </c>
      <c r="K735" s="72" t="s">
        <v>428</v>
      </c>
      <c r="L735" s="30" t="s">
        <v>237</v>
      </c>
      <c r="M735" s="30" t="s">
        <v>450</v>
      </c>
      <c r="N735" s="130"/>
      <c r="O735" s="130"/>
    </row>
    <row r="736" spans="1:15" ht="27" thickBot="1">
      <c r="A736" s="68" t="s">
        <v>720</v>
      </c>
      <c r="B736" s="34">
        <v>913</v>
      </c>
      <c r="C736" s="72" t="s">
        <v>420</v>
      </c>
      <c r="D736" s="72" t="s">
        <v>428</v>
      </c>
      <c r="E736" s="30" t="s">
        <v>287</v>
      </c>
      <c r="F736" s="29"/>
      <c r="G736" s="129">
        <f>G737+G738</f>
        <v>0</v>
      </c>
      <c r="H736" s="68" t="s">
        <v>720</v>
      </c>
      <c r="I736" s="34">
        <v>913</v>
      </c>
      <c r="J736" s="72" t="s">
        <v>420</v>
      </c>
      <c r="K736" s="72" t="s">
        <v>428</v>
      </c>
      <c r="L736" s="30" t="s">
        <v>287</v>
      </c>
      <c r="M736" s="29"/>
      <c r="N736" s="129">
        <f>N737+N738</f>
        <v>0</v>
      </c>
      <c r="O736" s="129">
        <f>O737+O738</f>
        <v>0</v>
      </c>
    </row>
    <row r="737" spans="1:15" ht="40.799999999999997" thickBot="1">
      <c r="A737" s="6" t="s">
        <v>439</v>
      </c>
      <c r="B737" s="34">
        <v>913</v>
      </c>
      <c r="C737" s="72" t="s">
        <v>420</v>
      </c>
      <c r="D737" s="72" t="s">
        <v>428</v>
      </c>
      <c r="E737" s="30" t="s">
        <v>287</v>
      </c>
      <c r="F737" s="30" t="s">
        <v>341</v>
      </c>
      <c r="G737" s="130"/>
      <c r="H737" s="6" t="s">
        <v>439</v>
      </c>
      <c r="I737" s="34">
        <v>913</v>
      </c>
      <c r="J737" s="72" t="s">
        <v>420</v>
      </c>
      <c r="K737" s="72" t="s">
        <v>428</v>
      </c>
      <c r="L737" s="30" t="s">
        <v>287</v>
      </c>
      <c r="M737" s="30" t="s">
        <v>341</v>
      </c>
      <c r="N737" s="130"/>
      <c r="O737" s="130"/>
    </row>
    <row r="738" spans="1:15" ht="15" thickBot="1">
      <c r="A738" s="261" t="s">
        <v>436</v>
      </c>
      <c r="B738" s="258">
        <v>913</v>
      </c>
      <c r="C738" s="259" t="s">
        <v>420</v>
      </c>
      <c r="D738" s="259" t="s">
        <v>428</v>
      </c>
      <c r="E738" s="256" t="s">
        <v>287</v>
      </c>
      <c r="F738" s="256" t="s">
        <v>450</v>
      </c>
      <c r="G738" s="262"/>
      <c r="H738" s="261" t="s">
        <v>436</v>
      </c>
      <c r="I738" s="258">
        <v>913</v>
      </c>
      <c r="J738" s="259" t="s">
        <v>420</v>
      </c>
      <c r="K738" s="259" t="s">
        <v>428</v>
      </c>
      <c r="L738" s="256" t="s">
        <v>287</v>
      </c>
      <c r="M738" s="256" t="s">
        <v>450</v>
      </c>
      <c r="N738" s="262"/>
      <c r="O738" s="262"/>
    </row>
    <row r="739" spans="1:15" ht="75" customHeight="1" thickBot="1">
      <c r="A739" s="487" t="s">
        <v>1073</v>
      </c>
      <c r="B739" s="462">
        <v>914</v>
      </c>
      <c r="C739" s="463"/>
      <c r="D739" s="493"/>
      <c r="E739" s="494"/>
      <c r="F739" s="494"/>
      <c r="G739" s="466">
        <f>G740</f>
        <v>8757</v>
      </c>
      <c r="H739" s="487" t="s">
        <v>1073</v>
      </c>
      <c r="I739" s="462">
        <v>914</v>
      </c>
      <c r="J739" s="463"/>
      <c r="K739" s="493"/>
      <c r="L739" s="494"/>
      <c r="M739" s="494"/>
      <c r="N739" s="466">
        <f t="shared" ref="N739:O741" si="27">N740</f>
        <v>8720</v>
      </c>
      <c r="O739" s="466">
        <f t="shared" si="27"/>
        <v>8720</v>
      </c>
    </row>
    <row r="740" spans="1:15" ht="31.2" customHeight="1" thickBot="1">
      <c r="A740" s="73" t="s">
        <v>283</v>
      </c>
      <c r="B740" s="70" t="s">
        <v>682</v>
      </c>
      <c r="C740" s="70" t="s">
        <v>421</v>
      </c>
      <c r="D740" s="70"/>
      <c r="E740" s="70"/>
      <c r="F740" s="70"/>
      <c r="G740" s="70">
        <f>G741</f>
        <v>8757</v>
      </c>
      <c r="H740" s="73" t="s">
        <v>283</v>
      </c>
      <c r="I740" s="70" t="s">
        <v>682</v>
      </c>
      <c r="J740" s="70" t="s">
        <v>421</v>
      </c>
      <c r="K740" s="70"/>
      <c r="L740" s="70"/>
      <c r="M740" s="70"/>
      <c r="N740" s="70">
        <f t="shared" si="27"/>
        <v>8720</v>
      </c>
      <c r="O740" s="70">
        <f t="shared" si="27"/>
        <v>8720</v>
      </c>
    </row>
    <row r="741" spans="1:15" ht="31.2" customHeight="1" thickBot="1">
      <c r="A741" s="39" t="s">
        <v>399</v>
      </c>
      <c r="B741" s="37">
        <v>914</v>
      </c>
      <c r="C741" s="38" t="s">
        <v>421</v>
      </c>
      <c r="D741" s="38" t="s">
        <v>426</v>
      </c>
      <c r="E741" s="30" t="s">
        <v>320</v>
      </c>
      <c r="F741" s="30"/>
      <c r="G741" s="129">
        <f>G742</f>
        <v>8757</v>
      </c>
      <c r="H741" s="39" t="s">
        <v>399</v>
      </c>
      <c r="I741" s="37">
        <v>914</v>
      </c>
      <c r="J741" s="38" t="s">
        <v>421</v>
      </c>
      <c r="K741" s="38" t="s">
        <v>426</v>
      </c>
      <c r="L741" s="30"/>
      <c r="M741" s="30"/>
      <c r="N741" s="129">
        <f t="shared" si="27"/>
        <v>8720</v>
      </c>
      <c r="O741" s="129">
        <f t="shared" si="27"/>
        <v>8720</v>
      </c>
    </row>
    <row r="742" spans="1:15" ht="53.4" thickBot="1">
      <c r="A742" s="98" t="s">
        <v>1035</v>
      </c>
      <c r="B742" s="77">
        <v>914</v>
      </c>
      <c r="C742" s="78" t="s">
        <v>421</v>
      </c>
      <c r="D742" s="78" t="s">
        <v>426</v>
      </c>
      <c r="E742" s="145" t="s">
        <v>683</v>
      </c>
      <c r="F742" s="145"/>
      <c r="G742" s="146">
        <f>G743</f>
        <v>8757</v>
      </c>
      <c r="H742" s="98" t="s">
        <v>1035</v>
      </c>
      <c r="I742" s="77">
        <v>914</v>
      </c>
      <c r="J742" s="78" t="s">
        <v>421</v>
      </c>
      <c r="K742" s="78" t="s">
        <v>426</v>
      </c>
      <c r="L742" s="145" t="s">
        <v>683</v>
      </c>
      <c r="M742" s="145"/>
      <c r="N742" s="146">
        <f>N743</f>
        <v>8720</v>
      </c>
      <c r="O742" s="146">
        <f>O743</f>
        <v>8720</v>
      </c>
    </row>
    <row r="743" spans="1:15" ht="27" thickBot="1">
      <c r="A743" s="80" t="s">
        <v>1065</v>
      </c>
      <c r="B743" s="81">
        <v>914</v>
      </c>
      <c r="C743" s="82" t="s">
        <v>421</v>
      </c>
      <c r="D743" s="82" t="s">
        <v>426</v>
      </c>
      <c r="E743" s="29" t="s">
        <v>1066</v>
      </c>
      <c r="F743" s="46"/>
      <c r="G743" s="129">
        <f>G744+G746+G749+G751+G753+G755</f>
        <v>8757</v>
      </c>
      <c r="H743" s="80" t="s">
        <v>1065</v>
      </c>
      <c r="I743" s="81">
        <v>914</v>
      </c>
      <c r="J743" s="82" t="s">
        <v>421</v>
      </c>
      <c r="K743" s="82" t="s">
        <v>426</v>
      </c>
      <c r="L743" s="29" t="s">
        <v>1066</v>
      </c>
      <c r="M743" s="46"/>
      <c r="N743" s="129">
        <f>N744+N746+N749+N751+N753+N755</f>
        <v>8720</v>
      </c>
      <c r="O743" s="129">
        <f>O744+O746+O749+O751+O753+O755</f>
        <v>8720</v>
      </c>
    </row>
    <row r="744" spans="1:15" ht="15" thickBot="1">
      <c r="A744" s="53" t="s">
        <v>448</v>
      </c>
      <c r="B744" s="84">
        <v>914</v>
      </c>
      <c r="C744" s="85" t="s">
        <v>421</v>
      </c>
      <c r="D744" s="85" t="s">
        <v>426</v>
      </c>
      <c r="E744" s="30" t="s">
        <v>1067</v>
      </c>
      <c r="F744" s="46"/>
      <c r="G744" s="130">
        <f>G745</f>
        <v>6930</v>
      </c>
      <c r="H744" s="53" t="s">
        <v>448</v>
      </c>
      <c r="I744" s="84">
        <v>914</v>
      </c>
      <c r="J744" s="85" t="s">
        <v>421</v>
      </c>
      <c r="K744" s="85" t="s">
        <v>426</v>
      </c>
      <c r="L744" s="30" t="s">
        <v>1067</v>
      </c>
      <c r="M744" s="46"/>
      <c r="N744" s="130">
        <f>N745</f>
        <v>6930</v>
      </c>
      <c r="O744" s="130">
        <f>O745</f>
        <v>6930</v>
      </c>
    </row>
    <row r="745" spans="1:15" ht="36.6" thickBot="1">
      <c r="A745" s="27" t="s">
        <v>439</v>
      </c>
      <c r="B745" s="45">
        <v>914</v>
      </c>
      <c r="C745" s="46" t="s">
        <v>421</v>
      </c>
      <c r="D745" s="46" t="s">
        <v>426</v>
      </c>
      <c r="E745" s="30" t="s">
        <v>1067</v>
      </c>
      <c r="F745" s="46" t="s">
        <v>341</v>
      </c>
      <c r="G745" s="130">
        <v>6930</v>
      </c>
      <c r="H745" s="27" t="s">
        <v>439</v>
      </c>
      <c r="I745" s="45">
        <v>914</v>
      </c>
      <c r="J745" s="46" t="s">
        <v>421</v>
      </c>
      <c r="K745" s="46" t="s">
        <v>426</v>
      </c>
      <c r="L745" s="30" t="s">
        <v>1067</v>
      </c>
      <c r="M745" s="46" t="s">
        <v>341</v>
      </c>
      <c r="N745" s="130">
        <v>6930</v>
      </c>
      <c r="O745" s="130">
        <v>6930</v>
      </c>
    </row>
    <row r="746" spans="1:15" ht="27" thickBot="1">
      <c r="A746" s="251" t="s">
        <v>449</v>
      </c>
      <c r="B746" s="84">
        <v>914</v>
      </c>
      <c r="C746" s="85" t="s">
        <v>421</v>
      </c>
      <c r="D746" s="85" t="s">
        <v>426</v>
      </c>
      <c r="E746" s="30" t="s">
        <v>1068</v>
      </c>
      <c r="F746" s="132"/>
      <c r="G746" s="130">
        <f>G747+G748</f>
        <v>57</v>
      </c>
      <c r="H746" s="251" t="s">
        <v>449</v>
      </c>
      <c r="I746" s="84">
        <v>914</v>
      </c>
      <c r="J746" s="85" t="s">
        <v>421</v>
      </c>
      <c r="K746" s="85" t="s">
        <v>426</v>
      </c>
      <c r="L746" s="30" t="s">
        <v>1068</v>
      </c>
      <c r="M746" s="132"/>
      <c r="N746" s="130">
        <f>N747+N748</f>
        <v>20</v>
      </c>
      <c r="O746" s="130">
        <f>O747+O748</f>
        <v>20</v>
      </c>
    </row>
    <row r="747" spans="1:15" ht="15" thickBot="1">
      <c r="A747" s="44" t="s">
        <v>436</v>
      </c>
      <c r="B747" s="45">
        <v>914</v>
      </c>
      <c r="C747" s="46" t="s">
        <v>421</v>
      </c>
      <c r="D747" s="46" t="s">
        <v>426</v>
      </c>
      <c r="E747" s="30" t="s">
        <v>1068</v>
      </c>
      <c r="F747" s="46" t="s">
        <v>450</v>
      </c>
      <c r="G747" s="130">
        <f>37+20</f>
        <v>57</v>
      </c>
      <c r="H747" s="44" t="s">
        <v>436</v>
      </c>
      <c r="I747" s="45">
        <v>914</v>
      </c>
      <c r="J747" s="46" t="s">
        <v>421</v>
      </c>
      <c r="K747" s="46" t="s">
        <v>426</v>
      </c>
      <c r="L747" s="30" t="s">
        <v>1068</v>
      </c>
      <c r="M747" s="46" t="s">
        <v>450</v>
      </c>
      <c r="N747" s="130">
        <v>20</v>
      </c>
      <c r="O747" s="130">
        <v>20</v>
      </c>
    </row>
    <row r="748" spans="1:15" ht="15" thickBot="1">
      <c r="A748" s="43" t="s">
        <v>437</v>
      </c>
      <c r="B748" s="45">
        <v>914</v>
      </c>
      <c r="C748" s="46" t="s">
        <v>421</v>
      </c>
      <c r="D748" s="46" t="s">
        <v>426</v>
      </c>
      <c r="E748" s="30" t="s">
        <v>1068</v>
      </c>
      <c r="F748" s="46" t="s">
        <v>340</v>
      </c>
      <c r="G748" s="130"/>
      <c r="H748" s="43" t="s">
        <v>437</v>
      </c>
      <c r="I748" s="45">
        <v>914</v>
      </c>
      <c r="J748" s="46" t="s">
        <v>421</v>
      </c>
      <c r="K748" s="46" t="s">
        <v>426</v>
      </c>
      <c r="L748" s="30" t="s">
        <v>1068</v>
      </c>
      <c r="M748" s="46" t="s">
        <v>340</v>
      </c>
      <c r="N748" s="130"/>
      <c r="O748" s="130"/>
    </row>
    <row r="749" spans="1:15" ht="27" thickBot="1">
      <c r="A749" s="251" t="s">
        <v>0</v>
      </c>
      <c r="B749" s="84">
        <v>914</v>
      </c>
      <c r="C749" s="85" t="s">
        <v>421</v>
      </c>
      <c r="D749" s="85" t="s">
        <v>426</v>
      </c>
      <c r="E749" s="30" t="s">
        <v>1069</v>
      </c>
      <c r="F749" s="46"/>
      <c r="G749" s="130">
        <f>G750</f>
        <v>0</v>
      </c>
      <c r="H749" s="251" t="s">
        <v>0</v>
      </c>
      <c r="I749" s="84">
        <v>914</v>
      </c>
      <c r="J749" s="85" t="s">
        <v>421</v>
      </c>
      <c r="K749" s="85" t="s">
        <v>426</v>
      </c>
      <c r="L749" s="30" t="s">
        <v>1069</v>
      </c>
      <c r="M749" s="46"/>
      <c r="N749" s="130">
        <f>N750</f>
        <v>0</v>
      </c>
      <c r="O749" s="130">
        <f>O750</f>
        <v>0</v>
      </c>
    </row>
    <row r="750" spans="1:15" ht="15" thickBot="1">
      <c r="A750" s="27" t="s">
        <v>436</v>
      </c>
      <c r="B750" s="45">
        <v>914</v>
      </c>
      <c r="C750" s="46" t="s">
        <v>421</v>
      </c>
      <c r="D750" s="46" t="s">
        <v>426</v>
      </c>
      <c r="E750" s="30" t="s">
        <v>1069</v>
      </c>
      <c r="F750" s="46" t="s">
        <v>450</v>
      </c>
      <c r="G750" s="130"/>
      <c r="H750" s="27" t="s">
        <v>436</v>
      </c>
      <c r="I750" s="45">
        <v>914</v>
      </c>
      <c r="J750" s="46" t="s">
        <v>421</v>
      </c>
      <c r="K750" s="46" t="s">
        <v>426</v>
      </c>
      <c r="L750" s="30" t="s">
        <v>1069</v>
      </c>
      <c r="M750" s="46" t="s">
        <v>450</v>
      </c>
      <c r="N750" s="130"/>
      <c r="O750" s="130"/>
    </row>
    <row r="751" spans="1:15" ht="27" thickBot="1">
      <c r="A751" s="88" t="s">
        <v>2</v>
      </c>
      <c r="B751" s="84">
        <v>914</v>
      </c>
      <c r="C751" s="85" t="s">
        <v>421</v>
      </c>
      <c r="D751" s="85" t="s">
        <v>426</v>
      </c>
      <c r="E751" s="30" t="s">
        <v>1070</v>
      </c>
      <c r="F751" s="46"/>
      <c r="G751" s="130">
        <f>G752</f>
        <v>0</v>
      </c>
      <c r="H751" s="88" t="s">
        <v>2</v>
      </c>
      <c r="I751" s="84">
        <v>914</v>
      </c>
      <c r="J751" s="85" t="s">
        <v>421</v>
      </c>
      <c r="K751" s="85" t="s">
        <v>426</v>
      </c>
      <c r="L751" s="30" t="s">
        <v>1070</v>
      </c>
      <c r="M751" s="46"/>
      <c r="N751" s="130">
        <f>N752</f>
        <v>0</v>
      </c>
      <c r="O751" s="130">
        <f>O752</f>
        <v>0</v>
      </c>
    </row>
    <row r="752" spans="1:15" ht="15" thickBot="1">
      <c r="A752" s="44" t="s">
        <v>436</v>
      </c>
      <c r="B752" s="45">
        <v>914</v>
      </c>
      <c r="C752" s="46" t="s">
        <v>421</v>
      </c>
      <c r="D752" s="46" t="s">
        <v>426</v>
      </c>
      <c r="E752" s="30" t="s">
        <v>1070</v>
      </c>
      <c r="F752" s="46" t="s">
        <v>450</v>
      </c>
      <c r="G752" s="130"/>
      <c r="H752" s="44" t="s">
        <v>436</v>
      </c>
      <c r="I752" s="45">
        <v>914</v>
      </c>
      <c r="J752" s="46" t="s">
        <v>421</v>
      </c>
      <c r="K752" s="46" t="s">
        <v>426</v>
      </c>
      <c r="L752" s="30" t="s">
        <v>1070</v>
      </c>
      <c r="M752" s="46" t="s">
        <v>450</v>
      </c>
      <c r="N752" s="130"/>
      <c r="O752" s="130"/>
    </row>
    <row r="753" spans="1:17" ht="40.200000000000003" thickBot="1">
      <c r="A753" s="54" t="s">
        <v>957</v>
      </c>
      <c r="B753" s="84">
        <v>914</v>
      </c>
      <c r="C753" s="85" t="s">
        <v>421</v>
      </c>
      <c r="D753" s="85" t="s">
        <v>426</v>
      </c>
      <c r="E753" s="30" t="s">
        <v>1071</v>
      </c>
      <c r="F753" s="46"/>
      <c r="G753" s="130">
        <f>G754</f>
        <v>0</v>
      </c>
      <c r="H753" s="54" t="s">
        <v>957</v>
      </c>
      <c r="I753" s="84">
        <v>914</v>
      </c>
      <c r="J753" s="85" t="s">
        <v>421</v>
      </c>
      <c r="K753" s="85" t="s">
        <v>426</v>
      </c>
      <c r="L753" s="30" t="s">
        <v>1071</v>
      </c>
      <c r="M753" s="46"/>
      <c r="N753" s="130">
        <f>N754</f>
        <v>0</v>
      </c>
      <c r="O753" s="130">
        <f>O754</f>
        <v>0</v>
      </c>
    </row>
    <row r="754" spans="1:17" ht="15" thickBot="1">
      <c r="A754" s="27" t="s">
        <v>436</v>
      </c>
      <c r="B754" s="45">
        <v>914</v>
      </c>
      <c r="C754" s="46" t="s">
        <v>421</v>
      </c>
      <c r="D754" s="46" t="s">
        <v>426</v>
      </c>
      <c r="E754" s="30" t="s">
        <v>1071</v>
      </c>
      <c r="F754" s="264" t="s">
        <v>450</v>
      </c>
      <c r="G754" s="262"/>
      <c r="H754" s="27" t="s">
        <v>436</v>
      </c>
      <c r="I754" s="45">
        <v>914</v>
      </c>
      <c r="J754" s="46" t="s">
        <v>421</v>
      </c>
      <c r="K754" s="46" t="s">
        <v>426</v>
      </c>
      <c r="L754" s="30" t="s">
        <v>1071</v>
      </c>
      <c r="M754" s="264" t="s">
        <v>450</v>
      </c>
      <c r="N754" s="262"/>
      <c r="O754" s="262"/>
    </row>
    <row r="755" spans="1:17" ht="84.6" thickBot="1">
      <c r="A755" s="27" t="s">
        <v>654</v>
      </c>
      <c r="B755" s="177">
        <v>911</v>
      </c>
      <c r="C755" s="178" t="s">
        <v>421</v>
      </c>
      <c r="D755" s="178" t="s">
        <v>426</v>
      </c>
      <c r="E755" s="360" t="s">
        <v>1072</v>
      </c>
      <c r="F755" s="366"/>
      <c r="G755" s="315">
        <f>G756</f>
        <v>1770</v>
      </c>
      <c r="H755" s="361" t="s">
        <v>654</v>
      </c>
      <c r="I755" s="177">
        <v>911</v>
      </c>
      <c r="J755" s="178" t="s">
        <v>421</v>
      </c>
      <c r="K755" s="178" t="s">
        <v>426</v>
      </c>
      <c r="L755" s="360" t="s">
        <v>1072</v>
      </c>
      <c r="M755" s="369"/>
      <c r="N755" s="370">
        <f>N756</f>
        <v>1770</v>
      </c>
      <c r="O755" s="370">
        <f>O756</f>
        <v>1770</v>
      </c>
    </row>
    <row r="756" spans="1:17" ht="37.200000000000003" thickBot="1">
      <c r="A756" s="5" t="s">
        <v>439</v>
      </c>
      <c r="B756" s="33">
        <v>911</v>
      </c>
      <c r="C756" s="30" t="s">
        <v>421</v>
      </c>
      <c r="D756" s="30" t="s">
        <v>426</v>
      </c>
      <c r="E756" s="360" t="s">
        <v>1072</v>
      </c>
      <c r="F756" s="367" t="s">
        <v>341</v>
      </c>
      <c r="G756" s="368">
        <v>1770</v>
      </c>
      <c r="H756" s="362" t="s">
        <v>439</v>
      </c>
      <c r="I756" s="33">
        <v>911</v>
      </c>
      <c r="J756" s="30" t="s">
        <v>421</v>
      </c>
      <c r="K756" s="30" t="s">
        <v>426</v>
      </c>
      <c r="L756" s="360" t="s">
        <v>1072</v>
      </c>
      <c r="M756" s="363" t="s">
        <v>341</v>
      </c>
      <c r="N756" s="139">
        <v>1770</v>
      </c>
      <c r="O756" s="371">
        <v>1770</v>
      </c>
    </row>
    <row r="757" spans="1:17" ht="19.2" customHeight="1" thickBot="1">
      <c r="A757" s="495" t="s">
        <v>878</v>
      </c>
      <c r="B757" s="496"/>
      <c r="C757" s="497"/>
      <c r="D757" s="497"/>
      <c r="E757" s="498"/>
      <c r="F757" s="499"/>
      <c r="G757" s="500">
        <f>G758</f>
        <v>1055.7</v>
      </c>
      <c r="H757" s="501" t="s">
        <v>878</v>
      </c>
      <c r="I757" s="496"/>
      <c r="J757" s="497"/>
      <c r="K757" s="497"/>
      <c r="L757" s="498"/>
      <c r="M757" s="502"/>
      <c r="N757" s="503" t="str">
        <f>N758</f>
        <v>1055,7</v>
      </c>
      <c r="O757" s="504" t="str">
        <f t="shared" ref="O757" si="28">O758</f>
        <v>1055,7</v>
      </c>
      <c r="P757" s="358"/>
      <c r="Q757" s="358"/>
    </row>
    <row r="758" spans="1:17" ht="24.6" customHeight="1" thickBot="1">
      <c r="A758" s="44" t="s">
        <v>951</v>
      </c>
      <c r="B758" s="130" t="s">
        <v>843</v>
      </c>
      <c r="C758" s="130" t="s">
        <v>277</v>
      </c>
      <c r="D758" s="130" t="s">
        <v>277</v>
      </c>
      <c r="E758" s="130" t="s">
        <v>879</v>
      </c>
      <c r="F758" s="130" t="s">
        <v>843</v>
      </c>
      <c r="G758" s="130">
        <v>1055.7</v>
      </c>
      <c r="H758" s="44" t="s">
        <v>951</v>
      </c>
      <c r="I758" s="30" t="s">
        <v>843</v>
      </c>
      <c r="J758" s="30" t="s">
        <v>277</v>
      </c>
      <c r="K758" s="30" t="s">
        <v>277</v>
      </c>
      <c r="L758" s="357" t="s">
        <v>879</v>
      </c>
      <c r="M758" s="364" t="s">
        <v>843</v>
      </c>
      <c r="N758" s="365" t="s">
        <v>880</v>
      </c>
      <c r="O758" s="30" t="s">
        <v>880</v>
      </c>
      <c r="P758" s="359"/>
      <c r="Q758" s="359"/>
    </row>
    <row r="760" spans="1:17">
      <c r="N760" s="18"/>
      <c r="O760" s="18"/>
    </row>
  </sheetData>
  <mergeCells count="9">
    <mergeCell ref="N10:O10"/>
    <mergeCell ref="A5:G5"/>
    <mergeCell ref="A6:G6"/>
    <mergeCell ref="A8:G8"/>
    <mergeCell ref="A7:G7"/>
    <mergeCell ref="H5:N5"/>
    <mergeCell ref="H6:N6"/>
    <mergeCell ref="H7:N7"/>
    <mergeCell ref="H8:N8"/>
  </mergeCells>
  <phoneticPr fontId="9" type="noConversion"/>
  <pageMargins left="0.74803149606299213" right="0.15748031496062992" top="0.31496062992125984" bottom="0.31496062992125984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9"/>
  <sheetViews>
    <sheetView workbookViewId="0">
      <selection activeCell="D24" sqref="D24"/>
    </sheetView>
  </sheetViews>
  <sheetFormatPr defaultRowHeight="14.4"/>
  <cols>
    <col min="1" max="1" width="66.44140625" customWidth="1"/>
    <col min="2" max="2" width="23.88671875" customWidth="1"/>
    <col min="3" max="3" width="14" customWidth="1"/>
    <col min="4" max="4" width="12.6640625" customWidth="1"/>
  </cols>
  <sheetData>
    <row r="1" spans="1:3">
      <c r="C1" s="104" t="s">
        <v>888</v>
      </c>
    </row>
    <row r="2" spans="1:3">
      <c r="C2" s="104" t="s">
        <v>363</v>
      </c>
    </row>
    <row r="3" spans="1:3">
      <c r="C3" s="104" t="str">
        <f>'пр.9,10'!G3</f>
        <v>проект</v>
      </c>
    </row>
    <row r="4" spans="1:3">
      <c r="A4" s="105" t="s">
        <v>320</v>
      </c>
    </row>
    <row r="5" spans="1:3">
      <c r="A5" s="550" t="s">
        <v>457</v>
      </c>
      <c r="B5" s="550"/>
      <c r="C5" s="550"/>
    </row>
    <row r="6" spans="1:3">
      <c r="A6" s="550" t="s">
        <v>763</v>
      </c>
      <c r="B6" s="550"/>
      <c r="C6" s="550"/>
    </row>
    <row r="7" spans="1:3" ht="15" thickBot="1">
      <c r="C7" s="2" t="s">
        <v>458</v>
      </c>
    </row>
    <row r="8" spans="1:3" ht="15" thickBot="1">
      <c r="A8" s="3" t="s">
        <v>430</v>
      </c>
      <c r="B8" s="106" t="s">
        <v>459</v>
      </c>
      <c r="C8" s="107" t="s">
        <v>366</v>
      </c>
    </row>
    <row r="9" spans="1:3" ht="15" thickBot="1">
      <c r="A9" s="86"/>
      <c r="B9" s="108"/>
      <c r="C9" s="109"/>
    </row>
    <row r="10" spans="1:3" ht="15" thickBot="1">
      <c r="A10" s="12" t="s">
        <v>457</v>
      </c>
      <c r="B10" s="108"/>
      <c r="C10" s="404">
        <f>C11+C16+C22+C31</f>
        <v>7059</v>
      </c>
    </row>
    <row r="11" spans="1:3" ht="15" thickBot="1">
      <c r="A11" s="12" t="s">
        <v>931</v>
      </c>
      <c r="B11" s="110">
        <v>9.040102E+19</v>
      </c>
      <c r="C11" s="109">
        <f>C12+C15</f>
        <v>2070</v>
      </c>
    </row>
    <row r="12" spans="1:3" ht="15" thickBot="1">
      <c r="A12" s="397" t="s">
        <v>932</v>
      </c>
      <c r="B12" s="398" t="s">
        <v>470</v>
      </c>
      <c r="C12" s="112">
        <f>C13</f>
        <v>2070</v>
      </c>
    </row>
    <row r="13" spans="1:3" ht="25.2" thickBot="1">
      <c r="A13" s="396" t="s">
        <v>934</v>
      </c>
      <c r="B13" s="111" t="s">
        <v>471</v>
      </c>
      <c r="C13" s="112">
        <v>2070</v>
      </c>
    </row>
    <row r="14" spans="1:3" ht="25.2" thickBot="1">
      <c r="A14" s="396" t="s">
        <v>933</v>
      </c>
      <c r="B14" s="111" t="s">
        <v>945</v>
      </c>
      <c r="C14" s="112">
        <f>C15</f>
        <v>0</v>
      </c>
    </row>
    <row r="15" spans="1:3" ht="25.2" thickBot="1">
      <c r="A15" s="396" t="s">
        <v>935</v>
      </c>
      <c r="B15" s="111" t="s">
        <v>946</v>
      </c>
      <c r="C15" s="112">
        <v>0</v>
      </c>
    </row>
    <row r="16" spans="1:3" ht="23.4" hidden="1" thickBot="1">
      <c r="A16" s="399" t="s">
        <v>936</v>
      </c>
      <c r="B16" s="113" t="s">
        <v>472</v>
      </c>
      <c r="C16" s="109">
        <f>C17+C20</f>
        <v>0</v>
      </c>
    </row>
    <row r="17" spans="1:4" ht="15" hidden="1" thickBot="1">
      <c r="A17" s="13" t="s">
        <v>462</v>
      </c>
      <c r="B17" s="111" t="s">
        <v>473</v>
      </c>
      <c r="C17" s="112">
        <f>C18</f>
        <v>0</v>
      </c>
    </row>
    <row r="18" spans="1:4" ht="25.2" hidden="1" thickBot="1">
      <c r="A18" s="395" t="s">
        <v>937</v>
      </c>
      <c r="B18" s="111" t="s">
        <v>474</v>
      </c>
      <c r="C18" s="112">
        <f>C19</f>
        <v>0</v>
      </c>
    </row>
    <row r="19" spans="1:4" ht="37.200000000000003" hidden="1" thickBot="1">
      <c r="A19" s="395" t="s">
        <v>939</v>
      </c>
      <c r="B19" s="111" t="s">
        <v>475</v>
      </c>
      <c r="C19" s="112">
        <v>0</v>
      </c>
    </row>
    <row r="20" spans="1:4" ht="25.2" hidden="1" thickBot="1">
      <c r="A20" s="395" t="s">
        <v>938</v>
      </c>
      <c r="B20" s="111" t="s">
        <v>476</v>
      </c>
      <c r="C20" s="112">
        <f>C21</f>
        <v>0</v>
      </c>
    </row>
    <row r="21" spans="1:4" ht="37.5" hidden="1" customHeight="1" thickBot="1">
      <c r="A21" s="395" t="s">
        <v>940</v>
      </c>
      <c r="B21" s="111" t="s">
        <v>477</v>
      </c>
      <c r="C21" s="112">
        <v>0</v>
      </c>
    </row>
    <row r="22" spans="1:4" ht="15" thickBot="1">
      <c r="A22" s="12" t="s">
        <v>463</v>
      </c>
      <c r="B22" s="113" t="s">
        <v>478</v>
      </c>
      <c r="C22" s="86">
        <f>C23+C27</f>
        <v>4989</v>
      </c>
    </row>
    <row r="23" spans="1:4" ht="15" thickBot="1">
      <c r="A23" s="12" t="s">
        <v>464</v>
      </c>
      <c r="B23" s="113" t="s">
        <v>479</v>
      </c>
      <c r="C23" s="114">
        <f>C24</f>
        <v>-401446.6</v>
      </c>
    </row>
    <row r="24" spans="1:4" ht="15" thickBot="1">
      <c r="A24" s="13" t="s">
        <v>465</v>
      </c>
      <c r="B24" s="111" t="s">
        <v>480</v>
      </c>
      <c r="C24" s="115">
        <f>C25</f>
        <v>-401446.6</v>
      </c>
    </row>
    <row r="25" spans="1:4" ht="15" thickBot="1">
      <c r="A25" s="13" t="s">
        <v>466</v>
      </c>
      <c r="B25" s="111" t="s">
        <v>481</v>
      </c>
      <c r="C25" s="115">
        <f>C26</f>
        <v>-401446.6</v>
      </c>
    </row>
    <row r="26" spans="1:4" ht="25.2" thickBot="1">
      <c r="A26" s="396" t="s">
        <v>941</v>
      </c>
      <c r="B26" s="116" t="s">
        <v>482</v>
      </c>
      <c r="C26" s="115">
        <f>-('пр.1, 2'!D102+'пр.11,12'!C13)</f>
        <v>-401446.6</v>
      </c>
    </row>
    <row r="27" spans="1:4" ht="15" thickBot="1">
      <c r="A27" s="12" t="s">
        <v>467</v>
      </c>
      <c r="B27" s="113" t="s">
        <v>483</v>
      </c>
      <c r="C27" s="109">
        <f>C28</f>
        <v>406435.6</v>
      </c>
    </row>
    <row r="28" spans="1:4" ht="15" thickBot="1">
      <c r="A28" s="13" t="s">
        <v>468</v>
      </c>
      <c r="B28" s="111" t="s">
        <v>484</v>
      </c>
      <c r="C28" s="112">
        <f>C29</f>
        <v>406435.6</v>
      </c>
    </row>
    <row r="29" spans="1:4" ht="15" thickBot="1">
      <c r="A29" s="13" t="s">
        <v>469</v>
      </c>
      <c r="B29" s="111" t="s">
        <v>485</v>
      </c>
      <c r="C29" s="112">
        <f>C30</f>
        <v>406435.6</v>
      </c>
    </row>
    <row r="30" spans="1:4" ht="15" thickBot="1">
      <c r="A30" s="13" t="s">
        <v>469</v>
      </c>
      <c r="B30" s="111" t="s">
        <v>486</v>
      </c>
      <c r="C30" s="112">
        <f>('пр.5,6'!D50-'пр.11,12'!C21-C15)</f>
        <v>406435.6</v>
      </c>
      <c r="D30" s="165"/>
    </row>
    <row r="31" spans="1:4" s="401" customFormat="1" ht="12.6" thickBot="1">
      <c r="A31" s="402" t="s">
        <v>942</v>
      </c>
      <c r="B31" s="111" t="s">
        <v>944</v>
      </c>
      <c r="C31" s="403">
        <v>0</v>
      </c>
      <c r="D31" s="400"/>
    </row>
    <row r="32" spans="1:4" s="401" customFormat="1" ht="12">
      <c r="A32" s="411"/>
      <c r="B32" s="309"/>
      <c r="C32" s="412"/>
      <c r="D32" s="400"/>
    </row>
    <row r="33" spans="1:4" s="401" customFormat="1" ht="12">
      <c r="A33" s="411"/>
      <c r="B33" s="309"/>
      <c r="C33" s="412"/>
      <c r="D33" s="400"/>
    </row>
    <row r="34" spans="1:4">
      <c r="A34" s="308"/>
      <c r="B34" s="309"/>
      <c r="C34" s="310"/>
      <c r="D34" s="165"/>
    </row>
    <row r="35" spans="1:4">
      <c r="D35" s="104" t="s">
        <v>889</v>
      </c>
    </row>
    <row r="36" spans="1:4">
      <c r="D36" s="104" t="s">
        <v>363</v>
      </c>
    </row>
    <row r="37" spans="1:4">
      <c r="D37" s="104" t="str">
        <f>C3</f>
        <v>проект</v>
      </c>
    </row>
    <row r="38" spans="1:4">
      <c r="A38" s="550" t="s">
        <v>457</v>
      </c>
      <c r="B38" s="550"/>
      <c r="C38" s="550"/>
    </row>
    <row r="39" spans="1:4">
      <c r="A39" s="550" t="s">
        <v>764</v>
      </c>
      <c r="B39" s="550"/>
      <c r="C39" s="550"/>
    </row>
    <row r="40" spans="1:4" ht="15" thickBot="1">
      <c r="D40" s="2" t="s">
        <v>458</v>
      </c>
    </row>
    <row r="41" spans="1:4" ht="15" thickBot="1">
      <c r="A41" s="3" t="s">
        <v>430</v>
      </c>
      <c r="B41" s="106" t="s">
        <v>459</v>
      </c>
      <c r="C41" s="553" t="s">
        <v>366</v>
      </c>
      <c r="D41" s="554"/>
    </row>
    <row r="42" spans="1:4" ht="15" thickBot="1">
      <c r="A42" s="86"/>
      <c r="B42" s="108"/>
      <c r="C42" s="109" t="s">
        <v>757</v>
      </c>
      <c r="D42" s="109" t="s">
        <v>758</v>
      </c>
    </row>
    <row r="43" spans="1:4" ht="15" thickBot="1">
      <c r="A43" s="12" t="s">
        <v>460</v>
      </c>
      <c r="B43" s="108"/>
      <c r="C43" s="410">
        <f>C44+C49+C55+C64</f>
        <v>2064</v>
      </c>
      <c r="D43" s="109">
        <f>D44+D49+D55</f>
        <v>2054</v>
      </c>
    </row>
    <row r="44" spans="1:4" ht="15" thickBot="1">
      <c r="A44" s="12" t="s">
        <v>461</v>
      </c>
      <c r="B44" s="110">
        <v>9.040102E+19</v>
      </c>
      <c r="C44" s="109">
        <f>C45+C48</f>
        <v>2054</v>
      </c>
      <c r="D44" s="109">
        <f>D45+D48</f>
        <v>2054</v>
      </c>
    </row>
    <row r="45" spans="1:4" ht="15" thickBot="1">
      <c r="A45" s="397" t="s">
        <v>932</v>
      </c>
      <c r="B45" s="398" t="s">
        <v>470</v>
      </c>
      <c r="C45" s="112">
        <f>C46</f>
        <v>2054</v>
      </c>
      <c r="D45" s="112">
        <f>D46</f>
        <v>2054</v>
      </c>
    </row>
    <row r="46" spans="1:4" ht="25.2" thickBot="1">
      <c r="A46" s="396" t="s">
        <v>934</v>
      </c>
      <c r="B46" s="111" t="s">
        <v>471</v>
      </c>
      <c r="C46" s="112">
        <v>2054</v>
      </c>
      <c r="D46" s="112">
        <v>2054</v>
      </c>
    </row>
    <row r="47" spans="1:4" ht="25.2" thickBot="1">
      <c r="A47" s="396" t="s">
        <v>933</v>
      </c>
      <c r="B47" s="111" t="s">
        <v>945</v>
      </c>
      <c r="C47" s="112">
        <f>C48</f>
        <v>0</v>
      </c>
      <c r="D47" s="112">
        <f>D48</f>
        <v>0</v>
      </c>
    </row>
    <row r="48" spans="1:4" ht="25.2" thickBot="1">
      <c r="A48" s="396" t="s">
        <v>935</v>
      </c>
      <c r="B48" s="111" t="s">
        <v>946</v>
      </c>
      <c r="C48" s="112">
        <v>0</v>
      </c>
      <c r="D48" s="112">
        <v>0</v>
      </c>
    </row>
    <row r="49" spans="1:4" ht="23.4" hidden="1" thickBot="1">
      <c r="A49" s="399" t="s">
        <v>936</v>
      </c>
      <c r="B49" s="113" t="s">
        <v>472</v>
      </c>
      <c r="C49" s="109">
        <f>C50+C53</f>
        <v>0</v>
      </c>
      <c r="D49" s="109">
        <f>D50+D53</f>
        <v>0</v>
      </c>
    </row>
    <row r="50" spans="1:4" ht="15" hidden="1" thickBot="1">
      <c r="A50" s="394" t="s">
        <v>462</v>
      </c>
      <c r="B50" s="111" t="s">
        <v>473</v>
      </c>
      <c r="C50" s="112">
        <f>C51</f>
        <v>0</v>
      </c>
      <c r="D50" s="112">
        <f>D51</f>
        <v>0</v>
      </c>
    </row>
    <row r="51" spans="1:4" ht="25.2" hidden="1" thickBot="1">
      <c r="A51" s="395" t="s">
        <v>937</v>
      </c>
      <c r="B51" s="111" t="s">
        <v>474</v>
      </c>
      <c r="C51" s="112">
        <f>C52</f>
        <v>0</v>
      </c>
      <c r="D51" s="112">
        <f>D52</f>
        <v>0</v>
      </c>
    </row>
    <row r="52" spans="1:4" ht="37.200000000000003" hidden="1" thickBot="1">
      <c r="A52" s="395" t="s">
        <v>939</v>
      </c>
      <c r="B52" s="111" t="s">
        <v>475</v>
      </c>
      <c r="C52" s="112">
        <v>0</v>
      </c>
      <c r="D52" s="112">
        <v>0</v>
      </c>
    </row>
    <row r="53" spans="1:4" ht="25.2" hidden="1" thickBot="1">
      <c r="A53" s="395" t="s">
        <v>938</v>
      </c>
      <c r="B53" s="111" t="s">
        <v>476</v>
      </c>
      <c r="C53" s="112">
        <f>C54</f>
        <v>0</v>
      </c>
      <c r="D53" s="112">
        <f>D54</f>
        <v>0</v>
      </c>
    </row>
    <row r="54" spans="1:4" ht="25.2" hidden="1" thickBot="1">
      <c r="A54" s="395" t="s">
        <v>940</v>
      </c>
      <c r="B54" s="111" t="s">
        <v>477</v>
      </c>
      <c r="C54" s="112">
        <v>0</v>
      </c>
      <c r="D54" s="112">
        <v>0</v>
      </c>
    </row>
    <row r="55" spans="1:4" ht="15" thickBot="1">
      <c r="A55" s="12" t="s">
        <v>463</v>
      </c>
      <c r="B55" s="113" t="s">
        <v>478</v>
      </c>
      <c r="C55" s="86">
        <f>C56+C60</f>
        <v>10</v>
      </c>
      <c r="D55" s="86">
        <f>D56+D60</f>
        <v>0</v>
      </c>
    </row>
    <row r="56" spans="1:4" ht="15" thickBot="1">
      <c r="A56" s="12" t="s">
        <v>464</v>
      </c>
      <c r="B56" s="113" t="s">
        <v>479</v>
      </c>
      <c r="C56" s="114">
        <f t="shared" ref="C56:D58" si="0">C57</f>
        <v>-385652.2</v>
      </c>
      <c r="D56" s="114">
        <f t="shared" si="0"/>
        <v>-385019.7</v>
      </c>
    </row>
    <row r="57" spans="1:4" ht="15" thickBot="1">
      <c r="A57" s="300" t="s">
        <v>465</v>
      </c>
      <c r="B57" s="111" t="s">
        <v>480</v>
      </c>
      <c r="C57" s="115">
        <f t="shared" si="0"/>
        <v>-385652.2</v>
      </c>
      <c r="D57" s="115">
        <f t="shared" si="0"/>
        <v>-385019.7</v>
      </c>
    </row>
    <row r="58" spans="1:4" ht="15" thickBot="1">
      <c r="A58" s="300" t="s">
        <v>466</v>
      </c>
      <c r="B58" s="111" t="s">
        <v>481</v>
      </c>
      <c r="C58" s="115">
        <f t="shared" si="0"/>
        <v>-385652.2</v>
      </c>
      <c r="D58" s="115">
        <f t="shared" si="0"/>
        <v>-385019.7</v>
      </c>
    </row>
    <row r="59" spans="1:4" ht="25.2" thickBot="1">
      <c r="A59" s="396" t="s">
        <v>941</v>
      </c>
      <c r="B59" s="116" t="s">
        <v>482</v>
      </c>
      <c r="C59" s="115">
        <f>-('пр.1, 2'!D201+'пр.11,12'!C46)</f>
        <v>-385652.2</v>
      </c>
      <c r="D59" s="115">
        <f>-('пр.1, 2'!E201+'пр.11,12'!D46)</f>
        <v>-385019.7</v>
      </c>
    </row>
    <row r="60" spans="1:4" ht="15" thickBot="1">
      <c r="A60" s="12" t="s">
        <v>467</v>
      </c>
      <c r="B60" s="113" t="s">
        <v>483</v>
      </c>
      <c r="C60" s="109">
        <f t="shared" ref="C60:D62" si="1">C61</f>
        <v>385662.2</v>
      </c>
      <c r="D60" s="109">
        <f t="shared" si="1"/>
        <v>385019.69999999995</v>
      </c>
    </row>
    <row r="61" spans="1:4" ht="15" thickBot="1">
      <c r="A61" s="300" t="s">
        <v>468</v>
      </c>
      <c r="B61" s="111" t="s">
        <v>484</v>
      </c>
      <c r="C61" s="112">
        <f t="shared" si="1"/>
        <v>385662.2</v>
      </c>
      <c r="D61" s="112">
        <f t="shared" si="1"/>
        <v>385019.69999999995</v>
      </c>
    </row>
    <row r="62" spans="1:4" ht="15" thickBot="1">
      <c r="A62" s="300" t="s">
        <v>469</v>
      </c>
      <c r="B62" s="111" t="s">
        <v>485</v>
      </c>
      <c r="C62" s="112">
        <f t="shared" si="1"/>
        <v>385662.2</v>
      </c>
      <c r="D62" s="112">
        <f t="shared" si="1"/>
        <v>385019.69999999995</v>
      </c>
    </row>
    <row r="63" spans="1:4" ht="15" thickBot="1">
      <c r="A63" s="300" t="s">
        <v>469</v>
      </c>
      <c r="B63" s="111" t="s">
        <v>486</v>
      </c>
      <c r="C63" s="112">
        <f>('пр.5,6'!D100-'пр.11,12'!C54-C48)+C65</f>
        <v>385662.2</v>
      </c>
      <c r="D63" s="112">
        <f>('пр.5,6'!E100-'пр.11,12'!D54-D48)+D65</f>
        <v>385019.69999999995</v>
      </c>
    </row>
    <row r="64" spans="1:4" ht="15" thickBot="1">
      <c r="A64" s="402" t="s">
        <v>942</v>
      </c>
      <c r="B64" s="111" t="s">
        <v>943</v>
      </c>
      <c r="C64" s="403">
        <v>0</v>
      </c>
      <c r="D64" s="403">
        <v>0</v>
      </c>
    </row>
    <row r="65" spans="2:4">
      <c r="B65" s="311" t="s">
        <v>783</v>
      </c>
      <c r="C65">
        <v>5430</v>
      </c>
      <c r="D65">
        <v>10800</v>
      </c>
    </row>
    <row r="69" spans="2:4">
      <c r="C69" t="s">
        <v>320</v>
      </c>
    </row>
  </sheetData>
  <mergeCells count="5">
    <mergeCell ref="A5:C5"/>
    <mergeCell ref="A6:C6"/>
    <mergeCell ref="A38:C38"/>
    <mergeCell ref="A39:C39"/>
    <mergeCell ref="C41:D41"/>
  </mergeCells>
  <pageMargins left="0.7" right="0.17" top="0.31" bottom="0.33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D39" sqref="D39"/>
    </sheetView>
  </sheetViews>
  <sheetFormatPr defaultRowHeight="14.4"/>
  <cols>
    <col min="2" max="2" width="61.5546875" customWidth="1"/>
    <col min="3" max="3" width="15.44140625" customWidth="1"/>
  </cols>
  <sheetData>
    <row r="1" spans="1:3">
      <c r="C1" s="104" t="s">
        <v>890</v>
      </c>
    </row>
    <row r="2" spans="1:3">
      <c r="C2" s="104" t="s">
        <v>363</v>
      </c>
    </row>
    <row r="3" spans="1:3">
      <c r="C3" s="104" t="str">
        <f>'пр.11,12'!C3</f>
        <v>проект</v>
      </c>
    </row>
    <row r="4" spans="1:3" ht="15.6">
      <c r="B4" s="210" t="s">
        <v>721</v>
      </c>
    </row>
    <row r="5" spans="1:3" ht="15.6">
      <c r="B5" s="210" t="s">
        <v>722</v>
      </c>
    </row>
    <row r="6" spans="1:3" ht="15.6">
      <c r="B6" s="210" t="s">
        <v>765</v>
      </c>
    </row>
    <row r="7" spans="1:3" ht="15" thickBot="1"/>
    <row r="8" spans="1:3" ht="31.8" thickBot="1">
      <c r="A8" s="282" t="s">
        <v>615</v>
      </c>
      <c r="B8" s="283" t="s">
        <v>723</v>
      </c>
      <c r="C8" s="282" t="s">
        <v>616</v>
      </c>
    </row>
    <row r="9" spans="1:3" ht="16.2" thickBot="1">
      <c r="A9" s="284">
        <v>1</v>
      </c>
      <c r="B9" s="285" t="s">
        <v>724</v>
      </c>
      <c r="C9" s="286">
        <v>10899</v>
      </c>
    </row>
    <row r="10" spans="1:3" ht="16.2" thickBot="1">
      <c r="A10" s="284">
        <v>2</v>
      </c>
      <c r="B10" s="285" t="s">
        <v>725</v>
      </c>
      <c r="C10" s="286">
        <v>1796.5</v>
      </c>
    </row>
    <row r="11" spans="1:3" ht="17.25" customHeight="1" thickBot="1">
      <c r="A11" s="284">
        <v>3</v>
      </c>
      <c r="B11" s="285" t="s">
        <v>726</v>
      </c>
      <c r="C11" s="287">
        <v>2705.6</v>
      </c>
    </row>
    <row r="12" spans="1:3" ht="21.75" customHeight="1" thickBot="1">
      <c r="A12" s="288" t="s">
        <v>434</v>
      </c>
      <c r="B12" s="289"/>
      <c r="C12" s="290">
        <f>SUM(C9:C11)</f>
        <v>15401.1</v>
      </c>
    </row>
    <row r="13" spans="1:3" ht="15.6">
      <c r="C13" s="291"/>
    </row>
    <row r="15" spans="1:3">
      <c r="C15" s="104" t="s">
        <v>891</v>
      </c>
    </row>
    <row r="16" spans="1:3">
      <c r="C16" s="104" t="s">
        <v>363</v>
      </c>
    </row>
    <row r="17" spans="1:3">
      <c r="C17" s="104" t="str">
        <f>C3</f>
        <v>проект</v>
      </c>
    </row>
    <row r="18" spans="1:3" ht="15.6">
      <c r="B18" s="210" t="s">
        <v>721</v>
      </c>
    </row>
    <row r="19" spans="1:3" ht="14.4" customHeight="1">
      <c r="B19" s="210" t="s">
        <v>722</v>
      </c>
    </row>
    <row r="20" spans="1:3" ht="15.6">
      <c r="B20" s="210" t="s">
        <v>766</v>
      </c>
    </row>
    <row r="21" spans="1:3" ht="15" thickBot="1"/>
    <row r="22" spans="1:3" ht="31.8" thickBot="1">
      <c r="A22" s="282" t="s">
        <v>615</v>
      </c>
      <c r="B22" s="283" t="s">
        <v>723</v>
      </c>
      <c r="C22" s="282" t="s">
        <v>616</v>
      </c>
    </row>
    <row r="23" spans="1:3" ht="16.2" thickBot="1">
      <c r="A23" s="284">
        <v>1</v>
      </c>
      <c r="B23" s="285" t="s">
        <v>724</v>
      </c>
      <c r="C23" s="286">
        <v>10994.1</v>
      </c>
    </row>
    <row r="24" spans="1:3" ht="16.2" thickBot="1">
      <c r="A24" s="284">
        <v>2</v>
      </c>
      <c r="B24" s="285" t="s">
        <v>725</v>
      </c>
      <c r="C24" s="286">
        <v>3956.4</v>
      </c>
    </row>
    <row r="25" spans="1:3" ht="16.2" thickBot="1">
      <c r="A25" s="284">
        <v>3</v>
      </c>
      <c r="B25" s="285" t="s">
        <v>726</v>
      </c>
      <c r="C25" s="287">
        <v>4226.3</v>
      </c>
    </row>
    <row r="26" spans="1:3" ht="16.2" thickBot="1">
      <c r="A26" s="288" t="s">
        <v>434</v>
      </c>
      <c r="B26" s="289"/>
      <c r="C26" s="290">
        <f>SUM(C23:C25)</f>
        <v>19176.8</v>
      </c>
    </row>
    <row r="28" spans="1:3">
      <c r="C28" s="104" t="s">
        <v>892</v>
      </c>
    </row>
    <row r="29" spans="1:3">
      <c r="C29" s="104" t="s">
        <v>363</v>
      </c>
    </row>
    <row r="30" spans="1:3">
      <c r="C30" s="104" t="str">
        <f>C17</f>
        <v>проект</v>
      </c>
    </row>
    <row r="31" spans="1:3" ht="15.6">
      <c r="B31" s="210" t="s">
        <v>721</v>
      </c>
    </row>
    <row r="32" spans="1:3" ht="15.6">
      <c r="B32" s="210" t="s">
        <v>722</v>
      </c>
    </row>
    <row r="33" spans="1:3" ht="15.6">
      <c r="B33" s="210" t="s">
        <v>767</v>
      </c>
    </row>
    <row r="34" spans="1:3" ht="15" thickBot="1"/>
    <row r="35" spans="1:3" ht="31.8" thickBot="1">
      <c r="A35" s="282" t="s">
        <v>615</v>
      </c>
      <c r="B35" s="283" t="s">
        <v>723</v>
      </c>
      <c r="C35" s="282" t="s">
        <v>616</v>
      </c>
    </row>
    <row r="36" spans="1:3" ht="16.2" thickBot="1">
      <c r="A36" s="284">
        <v>1</v>
      </c>
      <c r="B36" s="285" t="s">
        <v>724</v>
      </c>
      <c r="C36" s="286">
        <v>10822</v>
      </c>
    </row>
    <row r="37" spans="1:3" ht="16.2" thickBot="1">
      <c r="A37" s="284">
        <v>2</v>
      </c>
      <c r="B37" s="285" t="s">
        <v>725</v>
      </c>
      <c r="C37" s="286">
        <v>3501.5</v>
      </c>
    </row>
    <row r="38" spans="1:3" ht="16.2" thickBot="1">
      <c r="A38" s="284">
        <v>3</v>
      </c>
      <c r="B38" s="285" t="s">
        <v>726</v>
      </c>
      <c r="C38" s="287">
        <v>3815.1</v>
      </c>
    </row>
    <row r="39" spans="1:3" ht="16.2" thickBot="1">
      <c r="A39" s="288" t="s">
        <v>434</v>
      </c>
      <c r="B39" s="289"/>
      <c r="C39" s="290">
        <f>SUM(C36:C38)</f>
        <v>18138.599999999999</v>
      </c>
    </row>
  </sheetData>
  <pageMargins left="0.7" right="0.3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topLeftCell="A28" workbookViewId="0">
      <selection activeCell="D47" sqref="D47:D50"/>
    </sheetView>
  </sheetViews>
  <sheetFormatPr defaultRowHeight="14.4"/>
  <cols>
    <col min="1" max="1" width="23.6640625" customWidth="1"/>
    <col min="2" max="2" width="13.5546875" customWidth="1"/>
    <col min="3" max="3" width="13.44140625" customWidth="1"/>
    <col min="4" max="4" width="12.88671875" customWidth="1"/>
    <col min="5" max="5" width="18.6640625" customWidth="1"/>
  </cols>
  <sheetData>
    <row r="1" spans="1:6">
      <c r="E1" s="104" t="s">
        <v>893</v>
      </c>
      <c r="F1" s="104"/>
    </row>
    <row r="2" spans="1:6">
      <c r="E2" s="104" t="s">
        <v>363</v>
      </c>
      <c r="F2" s="104"/>
    </row>
    <row r="3" spans="1:6">
      <c r="E3" s="104" t="str">
        <f>'пр.13-15'!C3</f>
        <v>проект</v>
      </c>
      <c r="F3" s="104"/>
    </row>
    <row r="4" spans="1:6">
      <c r="A4" s="550" t="s">
        <v>743</v>
      </c>
      <c r="B4" s="550"/>
      <c r="C4" s="550"/>
      <c r="D4" s="550"/>
      <c r="E4" s="550"/>
      <c r="F4" s="295"/>
    </row>
    <row r="5" spans="1:6">
      <c r="A5" s="550" t="s">
        <v>771</v>
      </c>
      <c r="B5" s="550"/>
      <c r="C5" s="550"/>
      <c r="D5" s="550"/>
      <c r="E5" s="550"/>
      <c r="F5" s="295"/>
    </row>
    <row r="6" spans="1:6" ht="15" thickBot="1">
      <c r="E6" s="2" t="s">
        <v>388</v>
      </c>
      <c r="F6" s="2"/>
    </row>
    <row r="7" spans="1:6" ht="47.4" thickBot="1">
      <c r="A7" s="3" t="s">
        <v>744</v>
      </c>
      <c r="B7" s="92" t="s">
        <v>768</v>
      </c>
      <c r="C7" s="92" t="s">
        <v>769</v>
      </c>
      <c r="D7" s="92" t="s">
        <v>770</v>
      </c>
      <c r="E7" s="92" t="s">
        <v>772</v>
      </c>
      <c r="F7" s="296"/>
    </row>
    <row r="8" spans="1:6" ht="15" thickBot="1">
      <c r="A8" s="272" t="s">
        <v>745</v>
      </c>
      <c r="B8" s="297">
        <f>B10+B13</f>
        <v>0</v>
      </c>
      <c r="C8" s="297">
        <f>C10+C13</f>
        <v>2070</v>
      </c>
      <c r="D8" s="297">
        <f>D10+D13</f>
        <v>0</v>
      </c>
      <c r="E8" s="297">
        <f>B8+C8-D8</f>
        <v>2070</v>
      </c>
      <c r="F8" s="298"/>
    </row>
    <row r="9" spans="1:6" ht="15" thickBot="1">
      <c r="A9" s="272" t="s">
        <v>746</v>
      </c>
      <c r="B9" s="297"/>
      <c r="C9" s="297"/>
      <c r="D9" s="297"/>
      <c r="E9" s="297"/>
      <c r="F9" s="298"/>
    </row>
    <row r="10" spans="1:6" ht="1.2" customHeight="1">
      <c r="A10" s="558" t="s">
        <v>747</v>
      </c>
      <c r="B10" s="558" t="s">
        <v>748</v>
      </c>
      <c r="C10" s="558">
        <v>2070</v>
      </c>
      <c r="D10" s="558">
        <v>0</v>
      </c>
      <c r="E10" s="558">
        <f>B10+C10-D10</f>
        <v>2070</v>
      </c>
      <c r="F10" s="298"/>
    </row>
    <row r="11" spans="1:6">
      <c r="A11" s="559"/>
      <c r="B11" s="559"/>
      <c r="C11" s="559"/>
      <c r="D11" s="559"/>
      <c r="E11" s="559"/>
      <c r="F11" s="298"/>
    </row>
    <row r="12" spans="1:6" ht="20.399999999999999" customHeight="1" thickBot="1">
      <c r="A12" s="560"/>
      <c r="B12" s="560"/>
      <c r="C12" s="560"/>
      <c r="D12" s="560"/>
      <c r="E12" s="560"/>
      <c r="F12" s="298"/>
    </row>
    <row r="13" spans="1:6" ht="3" customHeight="1">
      <c r="A13" s="555" t="s">
        <v>749</v>
      </c>
      <c r="B13" s="558">
        <v>0</v>
      </c>
      <c r="C13" s="558">
        <v>0</v>
      </c>
      <c r="D13" s="558">
        <v>0</v>
      </c>
      <c r="E13" s="558">
        <f>B13+C13-D13</f>
        <v>0</v>
      </c>
      <c r="F13" s="298"/>
    </row>
    <row r="14" spans="1:6">
      <c r="A14" s="556"/>
      <c r="B14" s="559"/>
      <c r="C14" s="559"/>
      <c r="D14" s="559"/>
      <c r="E14" s="559"/>
      <c r="F14" s="298"/>
    </row>
    <row r="15" spans="1:6" ht="10.199999999999999" customHeight="1">
      <c r="A15" s="556"/>
      <c r="B15" s="559"/>
      <c r="C15" s="559"/>
      <c r="D15" s="559"/>
      <c r="E15" s="559"/>
      <c r="F15" s="298"/>
    </row>
    <row r="16" spans="1:6" ht="12" customHeight="1" thickBot="1">
      <c r="A16" s="557"/>
      <c r="B16" s="560"/>
      <c r="C16" s="560"/>
      <c r="D16" s="560"/>
      <c r="E16" s="560"/>
      <c r="F16" s="298"/>
    </row>
    <row r="18" spans="1:5">
      <c r="E18" s="104" t="s">
        <v>894</v>
      </c>
    </row>
    <row r="19" spans="1:5">
      <c r="E19" s="104" t="s">
        <v>363</v>
      </c>
    </row>
    <row r="20" spans="1:5">
      <c r="E20" s="104" t="str">
        <f>E3</f>
        <v>проект</v>
      </c>
    </row>
    <row r="21" spans="1:5">
      <c r="A21" s="550" t="s">
        <v>743</v>
      </c>
      <c r="B21" s="550"/>
      <c r="C21" s="550"/>
      <c r="D21" s="550"/>
      <c r="E21" s="550"/>
    </row>
    <row r="22" spans="1:5">
      <c r="A22" s="550" t="s">
        <v>777</v>
      </c>
      <c r="B22" s="550"/>
      <c r="C22" s="550"/>
      <c r="D22" s="550"/>
      <c r="E22" s="550"/>
    </row>
    <row r="23" spans="1:5" ht="15" thickBot="1">
      <c r="E23" s="2" t="s">
        <v>388</v>
      </c>
    </row>
    <row r="24" spans="1:5" ht="47.4" thickBot="1">
      <c r="A24" s="3" t="s">
        <v>744</v>
      </c>
      <c r="B24" s="92" t="s">
        <v>773</v>
      </c>
      <c r="C24" s="92" t="s">
        <v>774</v>
      </c>
      <c r="D24" s="92" t="s">
        <v>775</v>
      </c>
      <c r="E24" s="92" t="s">
        <v>776</v>
      </c>
    </row>
    <row r="25" spans="1:5" ht="15" thickBot="1">
      <c r="A25" s="300" t="s">
        <v>745</v>
      </c>
      <c r="B25" s="297">
        <f>B27+B30</f>
        <v>2070</v>
      </c>
      <c r="C25" s="297">
        <f>C27+C30</f>
        <v>2054</v>
      </c>
      <c r="D25" s="297">
        <f>D27+D30</f>
        <v>0</v>
      </c>
      <c r="E25" s="297">
        <f>B25+C25-D25</f>
        <v>4124</v>
      </c>
    </row>
    <row r="26" spans="1:5" ht="15" thickBot="1">
      <c r="A26" s="300" t="s">
        <v>746</v>
      </c>
      <c r="B26" s="297"/>
      <c r="C26" s="297"/>
      <c r="D26" s="297"/>
      <c r="E26" s="297"/>
    </row>
    <row r="27" spans="1:5">
      <c r="A27" s="558" t="s">
        <v>747</v>
      </c>
      <c r="B27" s="558">
        <v>2070</v>
      </c>
      <c r="C27" s="558">
        <v>2054</v>
      </c>
      <c r="D27" s="558">
        <v>0</v>
      </c>
      <c r="E27" s="558">
        <f>B27+C27-D27</f>
        <v>4124</v>
      </c>
    </row>
    <row r="28" spans="1:5">
      <c r="A28" s="559"/>
      <c r="B28" s="559"/>
      <c r="C28" s="559"/>
      <c r="D28" s="559"/>
      <c r="E28" s="559"/>
    </row>
    <row r="29" spans="1:5" ht="15" thickBot="1">
      <c r="A29" s="560"/>
      <c r="B29" s="560"/>
      <c r="C29" s="560"/>
      <c r="D29" s="560"/>
      <c r="E29" s="560"/>
    </row>
    <row r="30" spans="1:5">
      <c r="A30" s="555" t="s">
        <v>749</v>
      </c>
      <c r="B30" s="558">
        <v>0</v>
      </c>
      <c r="C30" s="558">
        <v>0</v>
      </c>
      <c r="D30" s="558">
        <v>0</v>
      </c>
      <c r="E30" s="558">
        <f>B30+C30-D30</f>
        <v>0</v>
      </c>
    </row>
    <row r="31" spans="1:5">
      <c r="A31" s="556"/>
      <c r="B31" s="559"/>
      <c r="C31" s="559"/>
      <c r="D31" s="559"/>
      <c r="E31" s="559"/>
    </row>
    <row r="32" spans="1:5">
      <c r="A32" s="556"/>
      <c r="B32" s="559"/>
      <c r="C32" s="559"/>
      <c r="D32" s="559"/>
      <c r="E32" s="559"/>
    </row>
    <row r="33" spans="1:5" ht="3" customHeight="1" thickBot="1">
      <c r="A33" s="557"/>
      <c r="B33" s="560"/>
      <c r="C33" s="560"/>
      <c r="D33" s="560"/>
      <c r="E33" s="560"/>
    </row>
    <row r="35" spans="1:5">
      <c r="E35" s="104" t="s">
        <v>895</v>
      </c>
    </row>
    <row r="36" spans="1:5">
      <c r="E36" s="104" t="s">
        <v>363</v>
      </c>
    </row>
    <row r="37" spans="1:5">
      <c r="E37" s="104"/>
    </row>
    <row r="38" spans="1:5">
      <c r="A38" s="550" t="s">
        <v>743</v>
      </c>
      <c r="B38" s="550"/>
      <c r="C38" s="550"/>
      <c r="D38" s="550"/>
      <c r="E38" s="550"/>
    </row>
    <row r="39" spans="1:5">
      <c r="A39" s="550" t="s">
        <v>778</v>
      </c>
      <c r="B39" s="550"/>
      <c r="C39" s="550"/>
      <c r="D39" s="550"/>
      <c r="E39" s="550"/>
    </row>
    <row r="40" spans="1:5" ht="15" thickBot="1">
      <c r="E40" s="2" t="s">
        <v>388</v>
      </c>
    </row>
    <row r="41" spans="1:5" ht="47.4" thickBot="1">
      <c r="A41" s="3" t="s">
        <v>744</v>
      </c>
      <c r="B41" s="92" t="s">
        <v>779</v>
      </c>
      <c r="C41" s="92" t="s">
        <v>780</v>
      </c>
      <c r="D41" s="92" t="s">
        <v>781</v>
      </c>
      <c r="E41" s="92" t="s">
        <v>782</v>
      </c>
    </row>
    <row r="42" spans="1:5" ht="15" thickBot="1">
      <c r="A42" s="300" t="s">
        <v>745</v>
      </c>
      <c r="B42" s="297">
        <f>B44+B47</f>
        <v>4124</v>
      </c>
      <c r="C42" s="297">
        <f>C44+C47</f>
        <v>2054</v>
      </c>
      <c r="D42" s="297">
        <f>D44+D47</f>
        <v>0</v>
      </c>
      <c r="E42" s="297">
        <f>B42+C42-D42</f>
        <v>6178</v>
      </c>
    </row>
    <row r="43" spans="1:5" ht="15" thickBot="1">
      <c r="A43" s="300" t="s">
        <v>746</v>
      </c>
      <c r="B43" s="297"/>
      <c r="C43" s="297"/>
      <c r="D43" s="297"/>
      <c r="E43" s="297"/>
    </row>
    <row r="44" spans="1:5">
      <c r="A44" s="558" t="s">
        <v>747</v>
      </c>
      <c r="B44" s="558">
        <v>4124</v>
      </c>
      <c r="C44" s="558">
        <v>2054</v>
      </c>
      <c r="D44" s="558">
        <v>0</v>
      </c>
      <c r="E44" s="558">
        <f>B44+C44-D44</f>
        <v>6178</v>
      </c>
    </row>
    <row r="45" spans="1:5">
      <c r="A45" s="559"/>
      <c r="B45" s="559"/>
      <c r="C45" s="559"/>
      <c r="D45" s="559"/>
      <c r="E45" s="559"/>
    </row>
    <row r="46" spans="1:5" ht="15" thickBot="1">
      <c r="A46" s="560"/>
      <c r="B46" s="560"/>
      <c r="C46" s="560"/>
      <c r="D46" s="560"/>
      <c r="E46" s="560"/>
    </row>
    <row r="47" spans="1:5">
      <c r="A47" s="555" t="s">
        <v>749</v>
      </c>
      <c r="B47" s="558">
        <v>0</v>
      </c>
      <c r="C47" s="558">
        <v>0</v>
      </c>
      <c r="D47" s="558">
        <v>0</v>
      </c>
      <c r="E47" s="558">
        <f>B47+C47-D47</f>
        <v>0</v>
      </c>
    </row>
    <row r="48" spans="1:5">
      <c r="A48" s="556"/>
      <c r="B48" s="559"/>
      <c r="C48" s="559"/>
      <c r="D48" s="559"/>
      <c r="E48" s="559"/>
    </row>
    <row r="49" spans="1:5">
      <c r="A49" s="556"/>
      <c r="B49" s="559"/>
      <c r="C49" s="559"/>
      <c r="D49" s="559"/>
      <c r="E49" s="559"/>
    </row>
    <row r="50" spans="1:5" ht="15" thickBot="1">
      <c r="A50" s="557"/>
      <c r="B50" s="560"/>
      <c r="C50" s="560"/>
      <c r="D50" s="560"/>
      <c r="E50" s="560"/>
    </row>
  </sheetData>
  <mergeCells count="36">
    <mergeCell ref="A13:A16"/>
    <mergeCell ref="B13:B16"/>
    <mergeCell ref="C13:C16"/>
    <mergeCell ref="D13:D16"/>
    <mergeCell ref="E13:E16"/>
    <mergeCell ref="A4:E4"/>
    <mergeCell ref="A5:E5"/>
    <mergeCell ref="A10:A12"/>
    <mergeCell ref="B10:B12"/>
    <mergeCell ref="C10:C12"/>
    <mergeCell ref="D10:D12"/>
    <mergeCell ref="E10:E12"/>
    <mergeCell ref="A21:E21"/>
    <mergeCell ref="A22:E22"/>
    <mergeCell ref="A27:A29"/>
    <mergeCell ref="B27:B29"/>
    <mergeCell ref="C27:C29"/>
    <mergeCell ref="D27:D29"/>
    <mergeCell ref="E27:E29"/>
    <mergeCell ref="A30:A33"/>
    <mergeCell ref="B30:B33"/>
    <mergeCell ref="C30:C33"/>
    <mergeCell ref="D30:D33"/>
    <mergeCell ref="E30:E33"/>
    <mergeCell ref="A38:E38"/>
    <mergeCell ref="A39:E39"/>
    <mergeCell ref="A44:A46"/>
    <mergeCell ref="B44:B46"/>
    <mergeCell ref="C44:C46"/>
    <mergeCell ref="D44:D46"/>
    <mergeCell ref="E44:E46"/>
    <mergeCell ref="A47:A50"/>
    <mergeCell ref="B47:B50"/>
    <mergeCell ref="C47:C50"/>
    <mergeCell ref="D47:D50"/>
    <mergeCell ref="E47:E50"/>
  </mergeCells>
  <pageMargins left="0.7" right="0.47" top="0.32" bottom="0.27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D23" sqref="D23"/>
    </sheetView>
  </sheetViews>
  <sheetFormatPr defaultRowHeight="14.4"/>
  <cols>
    <col min="2" max="2" width="51.44140625" customWidth="1"/>
    <col min="3" max="3" width="14.6640625" customWidth="1"/>
    <col min="4" max="4" width="15.44140625" customWidth="1"/>
    <col min="5" max="5" width="50.6640625" customWidth="1"/>
    <col min="6" max="6" width="26.6640625" customWidth="1"/>
    <col min="7" max="7" width="13.5546875" customWidth="1"/>
  </cols>
  <sheetData>
    <row r="1" spans="1:3">
      <c r="C1" s="104" t="s">
        <v>896</v>
      </c>
    </row>
    <row r="2" spans="1:3">
      <c r="C2" s="104" t="s">
        <v>363</v>
      </c>
    </row>
    <row r="3" spans="1:3">
      <c r="C3" s="104" t="str">
        <f>'пр.16-18'!E3</f>
        <v>проект</v>
      </c>
    </row>
    <row r="4" spans="1:3" ht="15.6">
      <c r="B4" s="210" t="s">
        <v>897</v>
      </c>
    </row>
    <row r="5" spans="1:3" ht="15.6">
      <c r="B5" s="210" t="s">
        <v>898</v>
      </c>
    </row>
    <row r="6" spans="1:3" ht="15.6">
      <c r="B6" s="210" t="s">
        <v>909</v>
      </c>
    </row>
    <row r="7" spans="1:3" ht="15" thickBot="1"/>
    <row r="8" spans="1:3" ht="28.2" thickBot="1">
      <c r="A8" s="373" t="s">
        <v>615</v>
      </c>
      <c r="B8" s="374" t="s">
        <v>899</v>
      </c>
      <c r="C8" s="374" t="s">
        <v>616</v>
      </c>
    </row>
    <row r="9" spans="1:3" ht="15" thickBot="1">
      <c r="A9" s="375">
        <v>1</v>
      </c>
      <c r="B9" s="376" t="s">
        <v>900</v>
      </c>
      <c r="C9" s="377">
        <f>C11</f>
        <v>1000</v>
      </c>
    </row>
    <row r="10" spans="1:3" ht="15" thickBot="1">
      <c r="A10" s="375"/>
      <c r="B10" s="376" t="s">
        <v>746</v>
      </c>
      <c r="C10" s="377"/>
    </row>
    <row r="11" spans="1:3" ht="15" thickBot="1">
      <c r="A11" s="378" t="s">
        <v>901</v>
      </c>
      <c r="B11" s="379" t="s">
        <v>902</v>
      </c>
      <c r="C11" s="377">
        <v>1000</v>
      </c>
    </row>
    <row r="12" spans="1:3" ht="28.2" thickBot="1">
      <c r="A12" s="375">
        <v>2</v>
      </c>
      <c r="B12" s="379" t="s">
        <v>903</v>
      </c>
      <c r="C12" s="377">
        <f>C14+C16</f>
        <v>11917.6</v>
      </c>
    </row>
    <row r="13" spans="1:3" ht="15" thickBot="1">
      <c r="A13" s="378"/>
      <c r="B13" s="376" t="s">
        <v>746</v>
      </c>
      <c r="C13" s="377"/>
    </row>
    <row r="14" spans="1:3">
      <c r="A14" s="562" t="s">
        <v>904</v>
      </c>
      <c r="B14" s="564" t="s">
        <v>254</v>
      </c>
      <c r="C14" s="566">
        <v>10480</v>
      </c>
    </row>
    <row r="15" spans="1:3" ht="15" thickBot="1">
      <c r="A15" s="563"/>
      <c r="B15" s="565"/>
      <c r="C15" s="567"/>
    </row>
    <row r="16" spans="1:3" ht="40.200000000000003" thickBot="1">
      <c r="A16" s="378" t="s">
        <v>905</v>
      </c>
      <c r="B16" s="68" t="s">
        <v>906</v>
      </c>
      <c r="C16" s="377">
        <v>1437.6</v>
      </c>
    </row>
    <row r="17" spans="1:4" ht="15.75" customHeight="1" thickBot="1">
      <c r="A17" s="568" t="s">
        <v>907</v>
      </c>
      <c r="B17" s="569"/>
      <c r="C17" s="380">
        <f>C9+C12</f>
        <v>12917.6</v>
      </c>
    </row>
    <row r="19" spans="1:4">
      <c r="D19" s="104" t="s">
        <v>908</v>
      </c>
    </row>
    <row r="20" spans="1:4">
      <c r="D20" s="104" t="s">
        <v>363</v>
      </c>
    </row>
    <row r="21" spans="1:4">
      <c r="D21" s="104" t="str">
        <f>C3</f>
        <v>проект</v>
      </c>
    </row>
    <row r="22" spans="1:4" ht="15.6">
      <c r="B22" s="561" t="s">
        <v>897</v>
      </c>
      <c r="C22" s="561"/>
    </row>
    <row r="23" spans="1:4" ht="15.6">
      <c r="B23" s="561" t="s">
        <v>898</v>
      </c>
      <c r="C23" s="561"/>
    </row>
    <row r="24" spans="1:4" ht="15.6">
      <c r="B24" s="561" t="s">
        <v>910</v>
      </c>
      <c r="C24" s="561"/>
    </row>
    <row r="25" spans="1:4" ht="15" thickBot="1"/>
    <row r="26" spans="1:4" ht="15" thickBot="1">
      <c r="A26" s="373" t="s">
        <v>615</v>
      </c>
      <c r="B26" s="374" t="s">
        <v>899</v>
      </c>
      <c r="C26" s="570" t="s">
        <v>616</v>
      </c>
      <c r="D26" s="571"/>
    </row>
    <row r="27" spans="1:4" ht="15" thickBot="1">
      <c r="A27" s="382"/>
      <c r="B27" s="383"/>
      <c r="C27" s="383">
        <v>2022</v>
      </c>
      <c r="D27" s="383">
        <v>2023</v>
      </c>
    </row>
    <row r="28" spans="1:4" ht="15" thickBot="1">
      <c r="A28" s="375">
        <v>1</v>
      </c>
      <c r="B28" s="376" t="s">
        <v>900</v>
      </c>
      <c r="C28" s="377">
        <f>C30</f>
        <v>1000</v>
      </c>
      <c r="D28" s="377">
        <f>D30</f>
        <v>0</v>
      </c>
    </row>
    <row r="29" spans="1:4" ht="15" thickBot="1">
      <c r="A29" s="375"/>
      <c r="B29" s="376" t="s">
        <v>746</v>
      </c>
      <c r="C29" s="377"/>
      <c r="D29" s="377"/>
    </row>
    <row r="30" spans="1:4" ht="15" thickBot="1">
      <c r="A30" s="378" t="s">
        <v>901</v>
      </c>
      <c r="B30" s="379" t="s">
        <v>902</v>
      </c>
      <c r="C30" s="377">
        <v>1000</v>
      </c>
      <c r="D30" s="377">
        <v>0</v>
      </c>
    </row>
    <row r="31" spans="1:4" ht="28.2" thickBot="1">
      <c r="A31" s="375">
        <v>2</v>
      </c>
      <c r="B31" s="379" t="s">
        <v>903</v>
      </c>
      <c r="C31" s="377">
        <f>C33+C35</f>
        <v>11917.6</v>
      </c>
      <c r="D31" s="377">
        <f>D33+D35</f>
        <v>11917.6</v>
      </c>
    </row>
    <row r="32" spans="1:4" ht="15" thickBot="1">
      <c r="A32" s="378"/>
      <c r="B32" s="376" t="s">
        <v>746</v>
      </c>
      <c r="C32" s="377"/>
      <c r="D32" s="377"/>
    </row>
    <row r="33" spans="1:4" ht="14.4" customHeight="1">
      <c r="A33" s="562" t="s">
        <v>904</v>
      </c>
      <c r="B33" s="564" t="s">
        <v>254</v>
      </c>
      <c r="C33" s="566">
        <v>10480</v>
      </c>
      <c r="D33" s="566">
        <v>10480</v>
      </c>
    </row>
    <row r="34" spans="1:4" ht="29.25" customHeight="1" thickBot="1">
      <c r="A34" s="563"/>
      <c r="B34" s="565"/>
      <c r="C34" s="567"/>
      <c r="D34" s="567"/>
    </row>
    <row r="35" spans="1:4" ht="39.75" customHeight="1" thickBot="1">
      <c r="A35" s="378" t="s">
        <v>905</v>
      </c>
      <c r="B35" s="68" t="s">
        <v>906</v>
      </c>
      <c r="C35" s="377">
        <v>1437.6</v>
      </c>
      <c r="D35" s="377">
        <v>1437.6</v>
      </c>
    </row>
    <row r="36" spans="1:4" ht="15" thickBot="1">
      <c r="A36" s="568" t="s">
        <v>907</v>
      </c>
      <c r="B36" s="569"/>
      <c r="C36" s="384">
        <f>C28+C31</f>
        <v>12917.6</v>
      </c>
      <c r="D36" s="384">
        <f>D28+D31</f>
        <v>11917.6</v>
      </c>
    </row>
  </sheetData>
  <mergeCells count="13">
    <mergeCell ref="A36:B36"/>
    <mergeCell ref="B24:C24"/>
    <mergeCell ref="C26:D26"/>
    <mergeCell ref="A33:A34"/>
    <mergeCell ref="B33:B34"/>
    <mergeCell ref="C33:C34"/>
    <mergeCell ref="D33:D34"/>
    <mergeCell ref="B23:C23"/>
    <mergeCell ref="A14:A15"/>
    <mergeCell ref="B14:B15"/>
    <mergeCell ref="C14:C15"/>
    <mergeCell ref="A17:B17"/>
    <mergeCell ref="B22:C22"/>
  </mergeCells>
  <pageMargins left="0.7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пр.1, 2</vt:lpstr>
      <vt:lpstr>пр.3,4</vt:lpstr>
      <vt:lpstr>пр.5,6</vt:lpstr>
      <vt:lpstr>пр.7,8</vt:lpstr>
      <vt:lpstr>пр.9,10</vt:lpstr>
      <vt:lpstr>пр.11,12</vt:lpstr>
      <vt:lpstr>пр.13-15</vt:lpstr>
      <vt:lpstr>пр.16-18</vt:lpstr>
      <vt:lpstr>пр19-20</vt:lpstr>
      <vt:lpstr>пр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2018-02-12T03:49:51Z</cp:lastPrinted>
  <dcterms:created xsi:type="dcterms:W3CDTF">2006-09-28T05:33:49Z</dcterms:created>
  <dcterms:modified xsi:type="dcterms:W3CDTF">2020-12-10T07:54:30Z</dcterms:modified>
</cp:coreProperties>
</file>